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830"/>
  <workbookPr/>
  <mc:AlternateContent xmlns:mc="http://schemas.openxmlformats.org/markup-compatibility/2006">
    <mc:Choice Requires="x15">
      <x15ac:absPath xmlns:x15ac="http://schemas.microsoft.com/office/spreadsheetml/2010/11/ac" url="S:\VO\Súťaže 2024\6 DNS 2024\Oprava striech\Výzva_07_2024\výzva\"/>
    </mc:Choice>
  </mc:AlternateContent>
  <xr:revisionPtr revIDLastSave="0" documentId="8_{A270CF8F-696D-4E95-B3D1-4E260F7C970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05 - Strecha 7 hala - spo..." sheetId="9" r:id="rId1"/>
    <sheet name="06 - Strecha 7 hala - hla..." sheetId="10" r:id="rId2"/>
    <sheet name="07 - Strecha 7 hala -  st..." sheetId="11" r:id="rId3"/>
    <sheet name="08 - Strecha 7 hala -  fo..." sheetId="12" r:id="rId4"/>
    <sheet name="09 - Strecha 7 hala - opr..." sheetId="13" r:id="rId5"/>
  </sheets>
  <definedNames>
    <definedName name="_xlnm._FilterDatabase" localSheetId="0" hidden="1">'05 - Strecha 7 hala - spo...'!$C$140:$K$295</definedName>
    <definedName name="_xlnm._FilterDatabase" localSheetId="1" hidden="1">'06 - Strecha 7 hala - hla...'!$C$137:$K$260</definedName>
    <definedName name="_xlnm._FilterDatabase" localSheetId="2" hidden="1">'07 - Strecha 7 hala -  st...'!$C$140:$K$290</definedName>
    <definedName name="_xlnm._FilterDatabase" localSheetId="3" hidden="1">'08 - Strecha 7 hala -  fo...'!$C$140:$K$286</definedName>
    <definedName name="_xlnm._FilterDatabase" localSheetId="4" hidden="1">'09 - Strecha 7 hala - opr...'!$C$140:$K$280</definedName>
    <definedName name="_xlnm.Print_Titles" localSheetId="0">'05 - Strecha 7 hala - spo...'!$140:$140</definedName>
    <definedName name="_xlnm.Print_Titles" localSheetId="1">'06 - Strecha 7 hala - hla...'!$137:$137</definedName>
    <definedName name="_xlnm.Print_Titles" localSheetId="2">'07 - Strecha 7 hala -  st...'!$140:$140</definedName>
    <definedName name="_xlnm.Print_Titles" localSheetId="3">'08 - Strecha 7 hala -  fo...'!$140:$140</definedName>
    <definedName name="_xlnm.Print_Titles" localSheetId="4">'09 - Strecha 7 hala - opr...'!$140:$140</definedName>
    <definedName name="_xlnm.Print_Area" localSheetId="0">'05 - Strecha 7 hala - spo...'!$C$4:$J$76,'05 - Strecha 7 hala - spo...'!$C$82:$J$122,'05 - Strecha 7 hala - spo...'!$C$128:$J$295</definedName>
    <definedName name="_xlnm.Print_Area" localSheetId="1">'06 - Strecha 7 hala - hla...'!$C$4:$J$76,'06 - Strecha 7 hala - hla...'!$C$82:$J$119,'06 - Strecha 7 hala - hla...'!$C$125:$J$260</definedName>
    <definedName name="_xlnm.Print_Area" localSheetId="2">'07 - Strecha 7 hala -  st...'!$C$4:$J$76,'07 - Strecha 7 hala -  st...'!$C$82:$J$122,'07 - Strecha 7 hala -  st...'!$C$128:$J$290</definedName>
    <definedName name="_xlnm.Print_Area" localSheetId="3">'08 - Strecha 7 hala -  fo...'!$C$4:$J$76,'08 - Strecha 7 hala -  fo...'!$C$82:$J$122,'08 - Strecha 7 hala -  fo...'!$C$128:$J$286</definedName>
    <definedName name="_xlnm.Print_Area" localSheetId="4">'09 - Strecha 7 hala - opr...'!$C$4:$J$76,'09 - Strecha 7 hala - opr...'!$C$82:$J$122,'09 - Strecha 7 hala - opr...'!$C$128:$J$280</definedName>
  </definedNames>
  <calcPr calcId="181029" iterateCount="1"/>
</workbook>
</file>

<file path=xl/calcChain.xml><?xml version="1.0" encoding="utf-8"?>
<calcChain xmlns="http://schemas.openxmlformats.org/spreadsheetml/2006/main">
  <c r="J39" i="13" l="1"/>
  <c r="J38" i="13"/>
  <c r="J37" i="13"/>
  <c r="BI280" i="13"/>
  <c r="BH280" i="13"/>
  <c r="BG280" i="13"/>
  <c r="BE280" i="13"/>
  <c r="BK280" i="13"/>
  <c r="J280" i="13" s="1"/>
  <c r="BF280" i="13" s="1"/>
  <c r="BI279" i="13"/>
  <c r="BH279" i="13"/>
  <c r="BG279" i="13"/>
  <c r="BE279" i="13"/>
  <c r="BK279" i="13"/>
  <c r="J279" i="13" s="1"/>
  <c r="BF279" i="13" s="1"/>
  <c r="BI278" i="13"/>
  <c r="BH278" i="13"/>
  <c r="BG278" i="13"/>
  <c r="BE278" i="13"/>
  <c r="BK278" i="13"/>
  <c r="J278" i="13" s="1"/>
  <c r="BF278" i="13" s="1"/>
  <c r="BI277" i="13"/>
  <c r="BH277" i="13"/>
  <c r="BG277" i="13"/>
  <c r="BE277" i="13"/>
  <c r="BK277" i="13"/>
  <c r="J277" i="13" s="1"/>
  <c r="BF277" i="13" s="1"/>
  <c r="BI276" i="13"/>
  <c r="BH276" i="13"/>
  <c r="BG276" i="13"/>
  <c r="BE276" i="13"/>
  <c r="BK276" i="13"/>
  <c r="J276" i="13"/>
  <c r="BF276" i="13" s="1"/>
  <c r="BI274" i="13"/>
  <c r="BH274" i="13"/>
  <c r="BG274" i="13"/>
  <c r="BE274" i="13"/>
  <c r="T274" i="13"/>
  <c r="R274" i="13"/>
  <c r="P274" i="13"/>
  <c r="BI272" i="13"/>
  <c r="BH272" i="13"/>
  <c r="BG272" i="13"/>
  <c r="BE272" i="13"/>
  <c r="T272" i="13"/>
  <c r="R272" i="13"/>
  <c r="P272" i="13"/>
  <c r="BI270" i="13"/>
  <c r="BH270" i="13"/>
  <c r="BG270" i="13"/>
  <c r="BE270" i="13"/>
  <c r="T270" i="13"/>
  <c r="R270" i="13"/>
  <c r="P270" i="13"/>
  <c r="BI266" i="13"/>
  <c r="BH266" i="13"/>
  <c r="BG266" i="13"/>
  <c r="BE266" i="13"/>
  <c r="T266" i="13"/>
  <c r="T265" i="13" s="1"/>
  <c r="R266" i="13"/>
  <c r="R265" i="13" s="1"/>
  <c r="P266" i="13"/>
  <c r="P265" i="13"/>
  <c r="BI264" i="13"/>
  <c r="BH264" i="13"/>
  <c r="BG264" i="13"/>
  <c r="BE264" i="13"/>
  <c r="T264" i="13"/>
  <c r="T263" i="13" s="1"/>
  <c r="R264" i="13"/>
  <c r="R263" i="13" s="1"/>
  <c r="P264" i="13"/>
  <c r="P263" i="13" s="1"/>
  <c r="BI262" i="13"/>
  <c r="BH262" i="13"/>
  <c r="BG262" i="13"/>
  <c r="BE262" i="13"/>
  <c r="T262" i="13"/>
  <c r="R262" i="13"/>
  <c r="P262" i="13"/>
  <c r="BI259" i="13"/>
  <c r="BH259" i="13"/>
  <c r="BG259" i="13"/>
  <c r="BE259" i="13"/>
  <c r="T259" i="13"/>
  <c r="R259" i="13"/>
  <c r="P259" i="13"/>
  <c r="BI256" i="13"/>
  <c r="BH256" i="13"/>
  <c r="BG256" i="13"/>
  <c r="BE256" i="13"/>
  <c r="T256" i="13"/>
  <c r="R256" i="13"/>
  <c r="P256" i="13"/>
  <c r="BI253" i="13"/>
  <c r="BH253" i="13"/>
  <c r="BG253" i="13"/>
  <c r="BE253" i="13"/>
  <c r="T253" i="13"/>
  <c r="R253" i="13"/>
  <c r="P253" i="13"/>
  <c r="BI252" i="13"/>
  <c r="BH252" i="13"/>
  <c r="BG252" i="13"/>
  <c r="BE252" i="13"/>
  <c r="T252" i="13"/>
  <c r="R252" i="13"/>
  <c r="P252" i="13"/>
  <c r="BI250" i="13"/>
  <c r="BH250" i="13"/>
  <c r="BG250" i="13"/>
  <c r="BE250" i="13"/>
  <c r="T250" i="13"/>
  <c r="R250" i="13"/>
  <c r="P250" i="13"/>
  <c r="BI249" i="13"/>
  <c r="BH249" i="13"/>
  <c r="BG249" i="13"/>
  <c r="BE249" i="13"/>
  <c r="T249" i="13"/>
  <c r="R249" i="13"/>
  <c r="P249" i="13"/>
  <c r="BI246" i="13"/>
  <c r="BH246" i="13"/>
  <c r="BG246" i="13"/>
  <c r="BE246" i="13"/>
  <c r="T246" i="13"/>
  <c r="R246" i="13"/>
  <c r="P246" i="13"/>
  <c r="BI245" i="13"/>
  <c r="BH245" i="13"/>
  <c r="BG245" i="13"/>
  <c r="BE245" i="13"/>
  <c r="T245" i="13"/>
  <c r="R245" i="13"/>
  <c r="P245" i="13"/>
  <c r="BI242" i="13"/>
  <c r="BH242" i="13"/>
  <c r="BG242" i="13"/>
  <c r="BE242" i="13"/>
  <c r="T242" i="13"/>
  <c r="R242" i="13"/>
  <c r="P242" i="13"/>
  <c r="BI241" i="13"/>
  <c r="BH241" i="13"/>
  <c r="BG241" i="13"/>
  <c r="BE241" i="13"/>
  <c r="T241" i="13"/>
  <c r="R241" i="13"/>
  <c r="P241" i="13"/>
  <c r="BI239" i="13"/>
  <c r="BH239" i="13"/>
  <c r="BG239" i="13"/>
  <c r="BE239" i="13"/>
  <c r="T239" i="13"/>
  <c r="R239" i="13"/>
  <c r="P239" i="13"/>
  <c r="BI236" i="13"/>
  <c r="BH236" i="13"/>
  <c r="BG236" i="13"/>
  <c r="BE236" i="13"/>
  <c r="T236" i="13"/>
  <c r="R236" i="13"/>
  <c r="P236" i="13"/>
  <c r="BI235" i="13"/>
  <c r="BH235" i="13"/>
  <c r="BG235" i="13"/>
  <c r="BE235" i="13"/>
  <c r="T235" i="13"/>
  <c r="R235" i="13"/>
  <c r="P235" i="13"/>
  <c r="BI234" i="13"/>
  <c r="BH234" i="13"/>
  <c r="BG234" i="13"/>
  <c r="BE234" i="13"/>
  <c r="T234" i="13"/>
  <c r="R234" i="13"/>
  <c r="P234" i="13"/>
  <c r="BI230" i="13"/>
  <c r="BH230" i="13"/>
  <c r="BG230" i="13"/>
  <c r="BE230" i="13"/>
  <c r="T230" i="13"/>
  <c r="R230" i="13"/>
  <c r="P230" i="13"/>
  <c r="BI229" i="13"/>
  <c r="BH229" i="13"/>
  <c r="BG229" i="13"/>
  <c r="BE229" i="13"/>
  <c r="T229" i="13"/>
  <c r="R229" i="13"/>
  <c r="P229" i="13"/>
  <c r="BI228" i="13"/>
  <c r="BH228" i="13"/>
  <c r="BG228" i="13"/>
  <c r="BE228" i="13"/>
  <c r="T228" i="13"/>
  <c r="R228" i="13"/>
  <c r="P228" i="13"/>
  <c r="BI224" i="13"/>
  <c r="BH224" i="13"/>
  <c r="BG224" i="13"/>
  <c r="BE224" i="13"/>
  <c r="T224" i="13"/>
  <c r="R224" i="13"/>
  <c r="P224" i="13"/>
  <c r="BI220" i="13"/>
  <c r="BH220" i="13"/>
  <c r="BG220" i="13"/>
  <c r="BE220" i="13"/>
  <c r="T220" i="13"/>
  <c r="T219" i="13" s="1"/>
  <c r="R220" i="13"/>
  <c r="R219" i="13" s="1"/>
  <c r="P220" i="13"/>
  <c r="P219" i="13" s="1"/>
  <c r="BI218" i="13"/>
  <c r="BH218" i="13"/>
  <c r="BG218" i="13"/>
  <c r="BE218" i="13"/>
  <c r="T218" i="13"/>
  <c r="R218" i="13"/>
  <c r="P218" i="13"/>
  <c r="BI216" i="13"/>
  <c r="BH216" i="13"/>
  <c r="BG216" i="13"/>
  <c r="BE216" i="13"/>
  <c r="T216" i="13"/>
  <c r="R216" i="13"/>
  <c r="P216" i="13"/>
  <c r="BI215" i="13"/>
  <c r="BH215" i="13"/>
  <c r="BG215" i="13"/>
  <c r="BE215" i="13"/>
  <c r="T215" i="13"/>
  <c r="R215" i="13"/>
  <c r="P215" i="13"/>
  <c r="BI214" i="13"/>
  <c r="BH214" i="13"/>
  <c r="BG214" i="13"/>
  <c r="BE214" i="13"/>
  <c r="T214" i="13"/>
  <c r="R214" i="13"/>
  <c r="P214" i="13"/>
  <c r="BI212" i="13"/>
  <c r="BH212" i="13"/>
  <c r="BG212" i="13"/>
  <c r="BE212" i="13"/>
  <c r="T212" i="13"/>
  <c r="R212" i="13"/>
  <c r="P212" i="13"/>
  <c r="BI211" i="13"/>
  <c r="BH211" i="13"/>
  <c r="BG211" i="13"/>
  <c r="BE211" i="13"/>
  <c r="T211" i="13"/>
  <c r="R211" i="13"/>
  <c r="P211" i="13"/>
  <c r="BI209" i="13"/>
  <c r="BH209" i="13"/>
  <c r="BG209" i="13"/>
  <c r="BE209" i="13"/>
  <c r="T209" i="13"/>
  <c r="R209" i="13"/>
  <c r="P209" i="13"/>
  <c r="BI207" i="13"/>
  <c r="BH207" i="13"/>
  <c r="BG207" i="13"/>
  <c r="BE207" i="13"/>
  <c r="T207" i="13"/>
  <c r="R207" i="13"/>
  <c r="P207" i="13"/>
  <c r="BI205" i="13"/>
  <c r="BH205" i="13"/>
  <c r="BG205" i="13"/>
  <c r="BE205" i="13"/>
  <c r="T205" i="13"/>
  <c r="R205" i="13"/>
  <c r="P205" i="13"/>
  <c r="BI204" i="13"/>
  <c r="BH204" i="13"/>
  <c r="BG204" i="13"/>
  <c r="BE204" i="13"/>
  <c r="T204" i="13"/>
  <c r="R204" i="13"/>
  <c r="P204" i="13"/>
  <c r="BI202" i="13"/>
  <c r="BH202" i="13"/>
  <c r="BG202" i="13"/>
  <c r="BE202" i="13"/>
  <c r="T202" i="13"/>
  <c r="R202" i="13"/>
  <c r="P202" i="13"/>
  <c r="BI199" i="13"/>
  <c r="BH199" i="13"/>
  <c r="BG199" i="13"/>
  <c r="BE199" i="13"/>
  <c r="T199" i="13"/>
  <c r="T198" i="13"/>
  <c r="R199" i="13"/>
  <c r="R198" i="13" s="1"/>
  <c r="P199" i="13"/>
  <c r="P198" i="13" s="1"/>
  <c r="BI197" i="13"/>
  <c r="BH197" i="13"/>
  <c r="BG197" i="13"/>
  <c r="BE197" i="13"/>
  <c r="T197" i="13"/>
  <c r="R197" i="13"/>
  <c r="P197" i="13"/>
  <c r="BI196" i="13"/>
  <c r="BH196" i="13"/>
  <c r="BG196" i="13"/>
  <c r="BE196" i="13"/>
  <c r="T196" i="13"/>
  <c r="R196" i="13"/>
  <c r="P196" i="13"/>
  <c r="BI195" i="13"/>
  <c r="BH195" i="13"/>
  <c r="BG195" i="13"/>
  <c r="BE195" i="13"/>
  <c r="T195" i="13"/>
  <c r="R195" i="13"/>
  <c r="P195" i="13"/>
  <c r="BI193" i="13"/>
  <c r="BH193" i="13"/>
  <c r="BG193" i="13"/>
  <c r="BE193" i="13"/>
  <c r="T193" i="13"/>
  <c r="R193" i="13"/>
  <c r="P193" i="13"/>
  <c r="BI192" i="13"/>
  <c r="BH192" i="13"/>
  <c r="BG192" i="13"/>
  <c r="BE192" i="13"/>
  <c r="T192" i="13"/>
  <c r="R192" i="13"/>
  <c r="P192" i="13"/>
  <c r="BI191" i="13"/>
  <c r="BH191" i="13"/>
  <c r="BG191" i="13"/>
  <c r="BE191" i="13"/>
  <c r="T191" i="13"/>
  <c r="R191" i="13"/>
  <c r="P191" i="13"/>
  <c r="BI190" i="13"/>
  <c r="BH190" i="13"/>
  <c r="BG190" i="13"/>
  <c r="BE190" i="13"/>
  <c r="T190" i="13"/>
  <c r="R190" i="13"/>
  <c r="P190" i="13"/>
  <c r="BI188" i="13"/>
  <c r="BH188" i="13"/>
  <c r="BG188" i="13"/>
  <c r="BE188" i="13"/>
  <c r="T188" i="13"/>
  <c r="R188" i="13"/>
  <c r="P188" i="13"/>
  <c r="BI187" i="13"/>
  <c r="BH187" i="13"/>
  <c r="BG187" i="13"/>
  <c r="BE187" i="13"/>
  <c r="T187" i="13"/>
  <c r="R187" i="13"/>
  <c r="P187" i="13"/>
  <c r="BI186" i="13"/>
  <c r="BH186" i="13"/>
  <c r="BG186" i="13"/>
  <c r="BE186" i="13"/>
  <c r="T186" i="13"/>
  <c r="R186" i="13"/>
  <c r="P186" i="13"/>
  <c r="BI182" i="13"/>
  <c r="BH182" i="13"/>
  <c r="BG182" i="13"/>
  <c r="BE182" i="13"/>
  <c r="T182" i="13"/>
  <c r="R182" i="13"/>
  <c r="P182" i="13"/>
  <c r="BI179" i="13"/>
  <c r="BH179" i="13"/>
  <c r="BG179" i="13"/>
  <c r="BE179" i="13"/>
  <c r="T179" i="13"/>
  <c r="R179" i="13"/>
  <c r="P179" i="13"/>
  <c r="BI176" i="13"/>
  <c r="BH176" i="13"/>
  <c r="BG176" i="13"/>
  <c r="BE176" i="13"/>
  <c r="T176" i="13"/>
  <c r="R176" i="13"/>
  <c r="P176" i="13"/>
  <c r="BI174" i="13"/>
  <c r="BH174" i="13"/>
  <c r="BG174" i="13"/>
  <c r="BE174" i="13"/>
  <c r="T174" i="13"/>
  <c r="R174" i="13"/>
  <c r="P174" i="13"/>
  <c r="BI172" i="13"/>
  <c r="BH172" i="13"/>
  <c r="BG172" i="13"/>
  <c r="BE172" i="13"/>
  <c r="T172" i="13"/>
  <c r="R172" i="13"/>
  <c r="P172" i="13"/>
  <c r="BI170" i="13"/>
  <c r="BH170" i="13"/>
  <c r="BG170" i="13"/>
  <c r="BE170" i="13"/>
  <c r="T170" i="13"/>
  <c r="R170" i="13"/>
  <c r="P170" i="13"/>
  <c r="BI168" i="13"/>
  <c r="BH168" i="13"/>
  <c r="BG168" i="13"/>
  <c r="BE168" i="13"/>
  <c r="T168" i="13"/>
  <c r="R168" i="13"/>
  <c r="P168" i="13"/>
  <c r="BI163" i="13"/>
  <c r="BH163" i="13"/>
  <c r="BG163" i="13"/>
  <c r="BE163" i="13"/>
  <c r="T163" i="13"/>
  <c r="R163" i="13"/>
  <c r="P163" i="13"/>
  <c r="BI160" i="13"/>
  <c r="BH160" i="13"/>
  <c r="BG160" i="13"/>
  <c r="BE160" i="13"/>
  <c r="T160" i="13"/>
  <c r="R160" i="13"/>
  <c r="P160" i="13"/>
  <c r="BI157" i="13"/>
  <c r="BH157" i="13"/>
  <c r="BG157" i="13"/>
  <c r="BE157" i="13"/>
  <c r="T157" i="13"/>
  <c r="R157" i="13"/>
  <c r="P157" i="13"/>
  <c r="BI155" i="13"/>
  <c r="BH155" i="13"/>
  <c r="BG155" i="13"/>
  <c r="BE155" i="13"/>
  <c r="T155" i="13"/>
  <c r="R155" i="13"/>
  <c r="P155" i="13"/>
  <c r="BI153" i="13"/>
  <c r="BH153" i="13"/>
  <c r="BG153" i="13"/>
  <c r="BE153" i="13"/>
  <c r="T153" i="13"/>
  <c r="R153" i="13"/>
  <c r="P153" i="13"/>
  <c r="BI151" i="13"/>
  <c r="BH151" i="13"/>
  <c r="BG151" i="13"/>
  <c r="BE151" i="13"/>
  <c r="T151" i="13"/>
  <c r="R151" i="13"/>
  <c r="P151" i="13"/>
  <c r="BI148" i="13"/>
  <c r="BH148" i="13"/>
  <c r="BG148" i="13"/>
  <c r="BE148" i="13"/>
  <c r="T148" i="13"/>
  <c r="R148" i="13"/>
  <c r="P148" i="13"/>
  <c r="BI144" i="13"/>
  <c r="BH144" i="13"/>
  <c r="BG144" i="13"/>
  <c r="BE144" i="13"/>
  <c r="T144" i="13"/>
  <c r="R144" i="13"/>
  <c r="P144" i="13"/>
  <c r="F137" i="13"/>
  <c r="F135" i="13"/>
  <c r="E133" i="13"/>
  <c r="BI120" i="13"/>
  <c r="BH120" i="13"/>
  <c r="BG120" i="13"/>
  <c r="BE120" i="13"/>
  <c r="BI119" i="13"/>
  <c r="BH119" i="13"/>
  <c r="BG119" i="13"/>
  <c r="BF119" i="13"/>
  <c r="BE119" i="13"/>
  <c r="BI118" i="13"/>
  <c r="BH118" i="13"/>
  <c r="BG118" i="13"/>
  <c r="BF118" i="13"/>
  <c r="BE118" i="13"/>
  <c r="BI117" i="13"/>
  <c r="BH117" i="13"/>
  <c r="BG117" i="13"/>
  <c r="BF117" i="13"/>
  <c r="BE117" i="13"/>
  <c r="BI116" i="13"/>
  <c r="BH116" i="13"/>
  <c r="BG116" i="13"/>
  <c r="BF116" i="13"/>
  <c r="BE116" i="13"/>
  <c r="BI115" i="13"/>
  <c r="BH115" i="13"/>
  <c r="BG115" i="13"/>
  <c r="BF115" i="13"/>
  <c r="BE115" i="13"/>
  <c r="F91" i="13"/>
  <c r="F89" i="13"/>
  <c r="E87" i="13"/>
  <c r="J24" i="13"/>
  <c r="E24" i="13"/>
  <c r="J92" i="13" s="1"/>
  <c r="J23" i="13"/>
  <c r="J21" i="13"/>
  <c r="E21" i="13"/>
  <c r="J91" i="13" s="1"/>
  <c r="J20" i="13"/>
  <c r="J18" i="13"/>
  <c r="E18" i="13"/>
  <c r="F92" i="13" s="1"/>
  <c r="J17" i="13"/>
  <c r="J12" i="13"/>
  <c r="J89" i="13" s="1"/>
  <c r="E7" i="13"/>
  <c r="E85" i="13" s="1"/>
  <c r="J39" i="12"/>
  <c r="J38" i="12"/>
  <c r="J37" i="12"/>
  <c r="BI286" i="12"/>
  <c r="BH286" i="12"/>
  <c r="BG286" i="12"/>
  <c r="BE286" i="12"/>
  <c r="BK286" i="12"/>
  <c r="J286" i="12" s="1"/>
  <c r="BF286" i="12" s="1"/>
  <c r="BI285" i="12"/>
  <c r="BH285" i="12"/>
  <c r="BG285" i="12"/>
  <c r="BE285" i="12"/>
  <c r="BK285" i="12"/>
  <c r="J285" i="12" s="1"/>
  <c r="BF285" i="12" s="1"/>
  <c r="BI284" i="12"/>
  <c r="BH284" i="12"/>
  <c r="BG284" i="12"/>
  <c r="BE284" i="12"/>
  <c r="BK284" i="12"/>
  <c r="J284" i="12" s="1"/>
  <c r="BF284" i="12" s="1"/>
  <c r="BI283" i="12"/>
  <c r="BH283" i="12"/>
  <c r="BG283" i="12"/>
  <c r="BE283" i="12"/>
  <c r="BK283" i="12"/>
  <c r="J283" i="12"/>
  <c r="BF283" i="12" s="1"/>
  <c r="BI282" i="12"/>
  <c r="BH282" i="12"/>
  <c r="BG282" i="12"/>
  <c r="BE282" i="12"/>
  <c r="BK282" i="12"/>
  <c r="J282" i="12" s="1"/>
  <c r="BF282" i="12" s="1"/>
  <c r="BI280" i="12"/>
  <c r="BH280" i="12"/>
  <c r="BG280" i="12"/>
  <c r="BE280" i="12"/>
  <c r="T280" i="12"/>
  <c r="R280" i="12"/>
  <c r="P280" i="12"/>
  <c r="BI278" i="12"/>
  <c r="BH278" i="12"/>
  <c r="BG278" i="12"/>
  <c r="BE278" i="12"/>
  <c r="T278" i="12"/>
  <c r="R278" i="12"/>
  <c r="P278" i="12"/>
  <c r="BI276" i="12"/>
  <c r="BH276" i="12"/>
  <c r="BG276" i="12"/>
  <c r="BE276" i="12"/>
  <c r="T276" i="12"/>
  <c r="R276" i="12"/>
  <c r="P276" i="12"/>
  <c r="BI272" i="12"/>
  <c r="BH272" i="12"/>
  <c r="BG272" i="12"/>
  <c r="BE272" i="12"/>
  <c r="T272" i="12"/>
  <c r="T271" i="12" s="1"/>
  <c r="R272" i="12"/>
  <c r="R271" i="12" s="1"/>
  <c r="P272" i="12"/>
  <c r="P271" i="12" s="1"/>
  <c r="BI270" i="12"/>
  <c r="BH270" i="12"/>
  <c r="BG270" i="12"/>
  <c r="BE270" i="12"/>
  <c r="T270" i="12"/>
  <c r="T269" i="12" s="1"/>
  <c r="R270" i="12"/>
  <c r="R269" i="12" s="1"/>
  <c r="P270" i="12"/>
  <c r="P269" i="12" s="1"/>
  <c r="BI266" i="12"/>
  <c r="BH266" i="12"/>
  <c r="BG266" i="12"/>
  <c r="BE266" i="12"/>
  <c r="T266" i="12"/>
  <c r="R266" i="12"/>
  <c r="P266" i="12"/>
  <c r="BI265" i="12"/>
  <c r="BH265" i="12"/>
  <c r="BG265" i="12"/>
  <c r="BE265" i="12"/>
  <c r="T265" i="12"/>
  <c r="R265" i="12"/>
  <c r="P265" i="12"/>
  <c r="BI263" i="12"/>
  <c r="BH263" i="12"/>
  <c r="BG263" i="12"/>
  <c r="BE263" i="12"/>
  <c r="T263" i="12"/>
  <c r="R263" i="12"/>
  <c r="P263" i="12"/>
  <c r="BI260" i="12"/>
  <c r="BH260" i="12"/>
  <c r="BG260" i="12"/>
  <c r="BE260" i="12"/>
  <c r="T260" i="12"/>
  <c r="R260" i="12"/>
  <c r="P260" i="12"/>
  <c r="BI257" i="12"/>
  <c r="BH257" i="12"/>
  <c r="BG257" i="12"/>
  <c r="BE257" i="12"/>
  <c r="T257" i="12"/>
  <c r="R257" i="12"/>
  <c r="P257" i="12"/>
  <c r="BI256" i="12"/>
  <c r="BH256" i="12"/>
  <c r="BG256" i="12"/>
  <c r="BE256" i="12"/>
  <c r="T256" i="12"/>
  <c r="R256" i="12"/>
  <c r="P256" i="12"/>
  <c r="BI255" i="12"/>
  <c r="BH255" i="12"/>
  <c r="BG255" i="12"/>
  <c r="BE255" i="12"/>
  <c r="T255" i="12"/>
  <c r="R255" i="12"/>
  <c r="P255" i="12"/>
  <c r="BI253" i="12"/>
  <c r="BH253" i="12"/>
  <c r="BG253" i="12"/>
  <c r="BE253" i="12"/>
  <c r="T253" i="12"/>
  <c r="R253" i="12"/>
  <c r="P253" i="12"/>
  <c r="BI249" i="12"/>
  <c r="BH249" i="12"/>
  <c r="BG249" i="12"/>
  <c r="BE249" i="12"/>
  <c r="T249" i="12"/>
  <c r="R249" i="12"/>
  <c r="P249" i="12"/>
  <c r="BI248" i="12"/>
  <c r="BH248" i="12"/>
  <c r="BG248" i="12"/>
  <c r="BE248" i="12"/>
  <c r="T248" i="12"/>
  <c r="R248" i="12"/>
  <c r="P248" i="12"/>
  <c r="BI247" i="12"/>
  <c r="BH247" i="12"/>
  <c r="BG247" i="12"/>
  <c r="BE247" i="12"/>
  <c r="T247" i="12"/>
  <c r="R247" i="12"/>
  <c r="P247" i="12"/>
  <c r="BI246" i="12"/>
  <c r="BH246" i="12"/>
  <c r="BG246" i="12"/>
  <c r="BE246" i="12"/>
  <c r="T246" i="12"/>
  <c r="R246" i="12"/>
  <c r="P246" i="12"/>
  <c r="BI245" i="12"/>
  <c r="BH245" i="12"/>
  <c r="BG245" i="12"/>
  <c r="BE245" i="12"/>
  <c r="T245" i="12"/>
  <c r="R245" i="12"/>
  <c r="P245" i="12"/>
  <c r="BI244" i="12"/>
  <c r="BH244" i="12"/>
  <c r="BG244" i="12"/>
  <c r="BE244" i="12"/>
  <c r="T244" i="12"/>
  <c r="R244" i="12"/>
  <c r="P244" i="12"/>
  <c r="BI241" i="12"/>
  <c r="BH241" i="12"/>
  <c r="BG241" i="12"/>
  <c r="BE241" i="12"/>
  <c r="T241" i="12"/>
  <c r="R241" i="12"/>
  <c r="P241" i="12"/>
  <c r="BI240" i="12"/>
  <c r="BH240" i="12"/>
  <c r="BG240" i="12"/>
  <c r="BE240" i="12"/>
  <c r="T240" i="12"/>
  <c r="R240" i="12"/>
  <c r="P240" i="12"/>
  <c r="BI239" i="12"/>
  <c r="BH239" i="12"/>
  <c r="BG239" i="12"/>
  <c r="BE239" i="12"/>
  <c r="T239" i="12"/>
  <c r="R239" i="12"/>
  <c r="P239" i="12"/>
  <c r="BI238" i="12"/>
  <c r="BH238" i="12"/>
  <c r="BG238" i="12"/>
  <c r="BE238" i="12"/>
  <c r="T238" i="12"/>
  <c r="R238" i="12"/>
  <c r="P238" i="12"/>
  <c r="BI236" i="12"/>
  <c r="BH236" i="12"/>
  <c r="BG236" i="12"/>
  <c r="BE236" i="12"/>
  <c r="T236" i="12"/>
  <c r="R236" i="12"/>
  <c r="P236" i="12"/>
  <c r="BI233" i="12"/>
  <c r="BH233" i="12"/>
  <c r="BG233" i="12"/>
  <c r="BE233" i="12"/>
  <c r="T233" i="12"/>
  <c r="R233" i="12"/>
  <c r="P233" i="12"/>
  <c r="BI231" i="12"/>
  <c r="BH231" i="12"/>
  <c r="BG231" i="12"/>
  <c r="BE231" i="12"/>
  <c r="T231" i="12"/>
  <c r="R231" i="12"/>
  <c r="P231" i="12"/>
  <c r="BI230" i="12"/>
  <c r="BH230" i="12"/>
  <c r="BG230" i="12"/>
  <c r="BE230" i="12"/>
  <c r="T230" i="12"/>
  <c r="R230" i="12"/>
  <c r="P230" i="12"/>
  <c r="BI229" i="12"/>
  <c r="BH229" i="12"/>
  <c r="BG229" i="12"/>
  <c r="BE229" i="12"/>
  <c r="T229" i="12"/>
  <c r="R229" i="12"/>
  <c r="P229" i="12"/>
  <c r="BI227" i="12"/>
  <c r="BH227" i="12"/>
  <c r="BG227" i="12"/>
  <c r="BE227" i="12"/>
  <c r="T227" i="12"/>
  <c r="R227" i="12"/>
  <c r="P227" i="12"/>
  <c r="BI224" i="12"/>
  <c r="BH224" i="12"/>
  <c r="BG224" i="12"/>
  <c r="BE224" i="12"/>
  <c r="T224" i="12"/>
  <c r="R224" i="12"/>
  <c r="P224" i="12"/>
  <c r="BI223" i="12"/>
  <c r="BH223" i="12"/>
  <c r="BG223" i="12"/>
  <c r="BE223" i="12"/>
  <c r="T223" i="12"/>
  <c r="R223" i="12"/>
  <c r="P223" i="12"/>
  <c r="BI222" i="12"/>
  <c r="BH222" i="12"/>
  <c r="BG222" i="12"/>
  <c r="BE222" i="12"/>
  <c r="T222" i="12"/>
  <c r="R222" i="12"/>
  <c r="P222" i="12"/>
  <c r="BI219" i="12"/>
  <c r="BH219" i="12"/>
  <c r="BG219" i="12"/>
  <c r="BE219" i="12"/>
  <c r="T219" i="12"/>
  <c r="R219" i="12"/>
  <c r="P219" i="12"/>
  <c r="BI217" i="12"/>
  <c r="BH217" i="12"/>
  <c r="BG217" i="12"/>
  <c r="BE217" i="12"/>
  <c r="T217" i="12"/>
  <c r="R217" i="12"/>
  <c r="P217" i="12"/>
  <c r="BI213" i="12"/>
  <c r="BH213" i="12"/>
  <c r="BG213" i="12"/>
  <c r="BE213" i="12"/>
  <c r="T213" i="12"/>
  <c r="R213" i="12"/>
  <c r="P213" i="12"/>
  <c r="BI211" i="12"/>
  <c r="BH211" i="12"/>
  <c r="BG211" i="12"/>
  <c r="BE211" i="12"/>
  <c r="T211" i="12"/>
  <c r="R211" i="12"/>
  <c r="P211" i="12"/>
  <c r="BI210" i="12"/>
  <c r="BH210" i="12"/>
  <c r="BG210" i="12"/>
  <c r="BE210" i="12"/>
  <c r="T210" i="12"/>
  <c r="R210" i="12"/>
  <c r="P210" i="12"/>
  <c r="BI207" i="12"/>
  <c r="BH207" i="12"/>
  <c r="BG207" i="12"/>
  <c r="BE207" i="12"/>
  <c r="T207" i="12"/>
  <c r="R207" i="12"/>
  <c r="P207" i="12"/>
  <c r="BI206" i="12"/>
  <c r="BH206" i="12"/>
  <c r="BG206" i="12"/>
  <c r="BE206" i="12"/>
  <c r="T206" i="12"/>
  <c r="R206" i="12"/>
  <c r="P206" i="12"/>
  <c r="BI202" i="12"/>
  <c r="BH202" i="12"/>
  <c r="BG202" i="12"/>
  <c r="BE202" i="12"/>
  <c r="T202" i="12"/>
  <c r="R202" i="12"/>
  <c r="P202" i="12"/>
  <c r="BI201" i="12"/>
  <c r="BH201" i="12"/>
  <c r="BG201" i="12"/>
  <c r="BE201" i="12"/>
  <c r="T201" i="12"/>
  <c r="R201" i="12"/>
  <c r="P201" i="12"/>
  <c r="BI200" i="12"/>
  <c r="BH200" i="12"/>
  <c r="BG200" i="12"/>
  <c r="BE200" i="12"/>
  <c r="T200" i="12"/>
  <c r="R200" i="12"/>
  <c r="P200" i="12"/>
  <c r="BI199" i="12"/>
  <c r="BH199" i="12"/>
  <c r="BG199" i="12"/>
  <c r="BE199" i="12"/>
  <c r="T199" i="12"/>
  <c r="R199" i="12"/>
  <c r="P199" i="12"/>
  <c r="BI196" i="12"/>
  <c r="BH196" i="12"/>
  <c r="BG196" i="12"/>
  <c r="BE196" i="12"/>
  <c r="T196" i="12"/>
  <c r="R196" i="12"/>
  <c r="P196" i="12"/>
  <c r="BI194" i="12"/>
  <c r="BH194" i="12"/>
  <c r="BG194" i="12"/>
  <c r="BE194" i="12"/>
  <c r="T194" i="12"/>
  <c r="R194" i="12"/>
  <c r="P194" i="12"/>
  <c r="BI191" i="12"/>
  <c r="BH191" i="12"/>
  <c r="BG191" i="12"/>
  <c r="BE191" i="12"/>
  <c r="T191" i="12"/>
  <c r="R191" i="12"/>
  <c r="P191" i="12"/>
  <c r="BI190" i="12"/>
  <c r="BH190" i="12"/>
  <c r="BG190" i="12"/>
  <c r="BE190" i="12"/>
  <c r="T190" i="12"/>
  <c r="R190" i="12"/>
  <c r="P190" i="12"/>
  <c r="BI189" i="12"/>
  <c r="BH189" i="12"/>
  <c r="BG189" i="12"/>
  <c r="BE189" i="12"/>
  <c r="T189" i="12"/>
  <c r="R189" i="12"/>
  <c r="P189" i="12"/>
  <c r="BI186" i="12"/>
  <c r="BH186" i="12"/>
  <c r="BG186" i="12"/>
  <c r="BE186" i="12"/>
  <c r="T186" i="12"/>
  <c r="R186" i="12"/>
  <c r="P186" i="12"/>
  <c r="BI183" i="12"/>
  <c r="BH183" i="12"/>
  <c r="BG183" i="12"/>
  <c r="BE183" i="12"/>
  <c r="T183" i="12"/>
  <c r="R183" i="12"/>
  <c r="P183" i="12"/>
  <c r="BI182" i="12"/>
  <c r="BH182" i="12"/>
  <c r="BG182" i="12"/>
  <c r="BE182" i="12"/>
  <c r="T182" i="12"/>
  <c r="R182" i="12"/>
  <c r="P182" i="12"/>
  <c r="BI181" i="12"/>
  <c r="BH181" i="12"/>
  <c r="BG181" i="12"/>
  <c r="BE181" i="12"/>
  <c r="T181" i="12"/>
  <c r="R181" i="12"/>
  <c r="P181" i="12"/>
  <c r="BI178" i="12"/>
  <c r="BH178" i="12"/>
  <c r="BG178" i="12"/>
  <c r="BE178" i="12"/>
  <c r="T178" i="12"/>
  <c r="R178" i="12"/>
  <c r="P178" i="12"/>
  <c r="BI176" i="12"/>
  <c r="BH176" i="12"/>
  <c r="BG176" i="12"/>
  <c r="BE176" i="12"/>
  <c r="T176" i="12"/>
  <c r="R176" i="12"/>
  <c r="P176" i="12"/>
  <c r="BI173" i="12"/>
  <c r="BH173" i="12"/>
  <c r="BG173" i="12"/>
  <c r="BE173" i="12"/>
  <c r="T173" i="12"/>
  <c r="R173" i="12"/>
  <c r="P173" i="12"/>
  <c r="BI172" i="12"/>
  <c r="BH172" i="12"/>
  <c r="BG172" i="12"/>
  <c r="BE172" i="12"/>
  <c r="T172" i="12"/>
  <c r="R172" i="12"/>
  <c r="P172" i="12"/>
  <c r="BI171" i="12"/>
  <c r="BH171" i="12"/>
  <c r="BG171" i="12"/>
  <c r="BE171" i="12"/>
  <c r="T171" i="12"/>
  <c r="R171" i="12"/>
  <c r="P171" i="12"/>
  <c r="BI166" i="12"/>
  <c r="BH166" i="12"/>
  <c r="BG166" i="12"/>
  <c r="BE166" i="12"/>
  <c r="T166" i="12"/>
  <c r="R166" i="12"/>
  <c r="P166" i="12"/>
  <c r="BI163" i="12"/>
  <c r="BH163" i="12"/>
  <c r="BG163" i="12"/>
  <c r="BE163" i="12"/>
  <c r="T163" i="12"/>
  <c r="T162" i="12" s="1"/>
  <c r="R163" i="12"/>
  <c r="R162" i="12" s="1"/>
  <c r="P163" i="12"/>
  <c r="P162" i="12" s="1"/>
  <c r="BI161" i="12"/>
  <c r="BH161" i="12"/>
  <c r="BG161" i="12"/>
  <c r="BE161" i="12"/>
  <c r="T161" i="12"/>
  <c r="R161" i="12"/>
  <c r="P161" i="12"/>
  <c r="BI160" i="12"/>
  <c r="BH160" i="12"/>
  <c r="BG160" i="12"/>
  <c r="BE160" i="12"/>
  <c r="T160" i="12"/>
  <c r="R160" i="12"/>
  <c r="P160" i="12"/>
  <c r="BI159" i="12"/>
  <c r="BH159" i="12"/>
  <c r="BG159" i="12"/>
  <c r="BE159" i="12"/>
  <c r="T159" i="12"/>
  <c r="R159" i="12"/>
  <c r="P159" i="12"/>
  <c r="BI158" i="12"/>
  <c r="BH158" i="12"/>
  <c r="BG158" i="12"/>
  <c r="BE158" i="12"/>
  <c r="T158" i="12"/>
  <c r="R158" i="12"/>
  <c r="P158" i="12"/>
  <c r="BI156" i="12"/>
  <c r="BH156" i="12"/>
  <c r="BG156" i="12"/>
  <c r="BE156" i="12"/>
  <c r="T156" i="12"/>
  <c r="R156" i="12"/>
  <c r="P156" i="12"/>
  <c r="BI155" i="12"/>
  <c r="BH155" i="12"/>
  <c r="BG155" i="12"/>
  <c r="BE155" i="12"/>
  <c r="T155" i="12"/>
  <c r="R155" i="12"/>
  <c r="P155" i="12"/>
  <c r="BI154" i="12"/>
  <c r="BH154" i="12"/>
  <c r="BG154" i="12"/>
  <c r="BE154" i="12"/>
  <c r="T154" i="12"/>
  <c r="R154" i="12"/>
  <c r="P154" i="12"/>
  <c r="BI151" i="12"/>
  <c r="BH151" i="12"/>
  <c r="BG151" i="12"/>
  <c r="BE151" i="12"/>
  <c r="T151" i="12"/>
  <c r="R151" i="12"/>
  <c r="P151" i="12"/>
  <c r="BI149" i="12"/>
  <c r="BH149" i="12"/>
  <c r="BG149" i="12"/>
  <c r="BE149" i="12"/>
  <c r="T149" i="12"/>
  <c r="R149" i="12"/>
  <c r="P149" i="12"/>
  <c r="BI147" i="12"/>
  <c r="BH147" i="12"/>
  <c r="BG147" i="12"/>
  <c r="BE147" i="12"/>
  <c r="T147" i="12"/>
  <c r="R147" i="12"/>
  <c r="P147" i="12"/>
  <c r="BI144" i="12"/>
  <c r="BH144" i="12"/>
  <c r="BG144" i="12"/>
  <c r="BE144" i="12"/>
  <c r="T144" i="12"/>
  <c r="R144" i="12"/>
  <c r="P144" i="12"/>
  <c r="F137" i="12"/>
  <c r="F135" i="12"/>
  <c r="E133" i="12"/>
  <c r="BI120" i="12"/>
  <c r="BH120" i="12"/>
  <c r="BG120" i="12"/>
  <c r="BE120" i="12"/>
  <c r="BI119" i="12"/>
  <c r="BH119" i="12"/>
  <c r="BG119" i="12"/>
  <c r="BF119" i="12"/>
  <c r="BE119" i="12"/>
  <c r="BI118" i="12"/>
  <c r="BH118" i="12"/>
  <c r="BG118" i="12"/>
  <c r="BF118" i="12"/>
  <c r="BE118" i="12"/>
  <c r="BI117" i="12"/>
  <c r="BH117" i="12"/>
  <c r="BG117" i="12"/>
  <c r="BF117" i="12"/>
  <c r="BE117" i="12"/>
  <c r="BI116" i="12"/>
  <c r="BH116" i="12"/>
  <c r="BG116" i="12"/>
  <c r="BF116" i="12"/>
  <c r="BE116" i="12"/>
  <c r="BI115" i="12"/>
  <c r="BH115" i="12"/>
  <c r="BG115" i="12"/>
  <c r="BF115" i="12"/>
  <c r="BE115" i="12"/>
  <c r="F91" i="12"/>
  <c r="F89" i="12"/>
  <c r="E87" i="12"/>
  <c r="J24" i="12"/>
  <c r="E24" i="12"/>
  <c r="J138" i="12" s="1"/>
  <c r="J23" i="12"/>
  <c r="J21" i="12"/>
  <c r="E21" i="12"/>
  <c r="J137" i="12" s="1"/>
  <c r="J20" i="12"/>
  <c r="J18" i="12"/>
  <c r="E18" i="12"/>
  <c r="F138" i="12" s="1"/>
  <c r="J17" i="12"/>
  <c r="J12" i="12"/>
  <c r="J89" i="12" s="1"/>
  <c r="E7" i="12"/>
  <c r="E131" i="12" s="1"/>
  <c r="J39" i="11"/>
  <c r="J38" i="11"/>
  <c r="J37" i="11"/>
  <c r="BI290" i="11"/>
  <c r="BH290" i="11"/>
  <c r="BG290" i="11"/>
  <c r="BE290" i="11"/>
  <c r="BK290" i="11"/>
  <c r="J290" i="11" s="1"/>
  <c r="BF290" i="11" s="1"/>
  <c r="BI289" i="11"/>
  <c r="BH289" i="11"/>
  <c r="BG289" i="11"/>
  <c r="BE289" i="11"/>
  <c r="BK289" i="11"/>
  <c r="J289" i="11"/>
  <c r="BF289" i="11" s="1"/>
  <c r="BI288" i="11"/>
  <c r="BH288" i="11"/>
  <c r="BG288" i="11"/>
  <c r="BE288" i="11"/>
  <c r="BK288" i="11"/>
  <c r="J288" i="11" s="1"/>
  <c r="BF288" i="11" s="1"/>
  <c r="BI287" i="11"/>
  <c r="BH287" i="11"/>
  <c r="BG287" i="11"/>
  <c r="BE287" i="11"/>
  <c r="BK287" i="11"/>
  <c r="J287" i="11" s="1"/>
  <c r="BF287" i="11" s="1"/>
  <c r="BI286" i="11"/>
  <c r="BH286" i="11"/>
  <c r="BG286" i="11"/>
  <c r="BE286" i="11"/>
  <c r="BK286" i="11"/>
  <c r="J286" i="11" s="1"/>
  <c r="BF286" i="11" s="1"/>
  <c r="BI284" i="11"/>
  <c r="BH284" i="11"/>
  <c r="BG284" i="11"/>
  <c r="BE284" i="11"/>
  <c r="T284" i="11"/>
  <c r="R284" i="11"/>
  <c r="P284" i="11"/>
  <c r="BI282" i="11"/>
  <c r="BH282" i="11"/>
  <c r="BG282" i="11"/>
  <c r="BE282" i="11"/>
  <c r="T282" i="11"/>
  <c r="R282" i="11"/>
  <c r="P282" i="11"/>
  <c r="BI280" i="11"/>
  <c r="BH280" i="11"/>
  <c r="BG280" i="11"/>
  <c r="BE280" i="11"/>
  <c r="T280" i="11"/>
  <c r="R280" i="11"/>
  <c r="P280" i="11"/>
  <c r="BI276" i="11"/>
  <c r="BH276" i="11"/>
  <c r="BG276" i="11"/>
  <c r="BE276" i="11"/>
  <c r="T276" i="11"/>
  <c r="T275" i="11" s="1"/>
  <c r="R276" i="11"/>
  <c r="R275" i="11" s="1"/>
  <c r="P276" i="11"/>
  <c r="P275" i="11" s="1"/>
  <c r="BI274" i="11"/>
  <c r="BH274" i="11"/>
  <c r="BG274" i="11"/>
  <c r="BE274" i="11"/>
  <c r="T274" i="11"/>
  <c r="T273" i="11" s="1"/>
  <c r="R274" i="11"/>
  <c r="R273" i="11" s="1"/>
  <c r="P274" i="11"/>
  <c r="P273" i="11" s="1"/>
  <c r="BI270" i="11"/>
  <c r="BH270" i="11"/>
  <c r="BG270" i="11"/>
  <c r="BE270" i="11"/>
  <c r="T270" i="11"/>
  <c r="R270" i="11"/>
  <c r="P270" i="11"/>
  <c r="BI269" i="11"/>
  <c r="BH269" i="11"/>
  <c r="BG269" i="11"/>
  <c r="BE269" i="11"/>
  <c r="T269" i="11"/>
  <c r="R269" i="11"/>
  <c r="P269" i="11"/>
  <c r="BI267" i="11"/>
  <c r="BH267" i="11"/>
  <c r="BG267" i="11"/>
  <c r="BE267" i="11"/>
  <c r="T267" i="11"/>
  <c r="R267" i="11"/>
  <c r="P267" i="11"/>
  <c r="BI264" i="11"/>
  <c r="BH264" i="11"/>
  <c r="BG264" i="11"/>
  <c r="BE264" i="11"/>
  <c r="T264" i="11"/>
  <c r="R264" i="11"/>
  <c r="P264" i="11"/>
  <c r="BI261" i="11"/>
  <c r="BH261" i="11"/>
  <c r="BG261" i="11"/>
  <c r="BE261" i="11"/>
  <c r="T261" i="11"/>
  <c r="R261" i="11"/>
  <c r="P261" i="11"/>
  <c r="BI260" i="11"/>
  <c r="BH260" i="11"/>
  <c r="BG260" i="11"/>
  <c r="BE260" i="11"/>
  <c r="T260" i="11"/>
  <c r="R260" i="11"/>
  <c r="P260" i="11"/>
  <c r="BI259" i="11"/>
  <c r="BH259" i="11"/>
  <c r="BG259" i="11"/>
  <c r="BE259" i="11"/>
  <c r="T259" i="11"/>
  <c r="R259" i="11"/>
  <c r="P259" i="11"/>
  <c r="BI257" i="11"/>
  <c r="BH257" i="11"/>
  <c r="BG257" i="11"/>
  <c r="BE257" i="11"/>
  <c r="T257" i="11"/>
  <c r="R257" i="11"/>
  <c r="P257" i="11"/>
  <c r="BI253" i="11"/>
  <c r="BH253" i="11"/>
  <c r="BG253" i="11"/>
  <c r="BE253" i="11"/>
  <c r="T253" i="11"/>
  <c r="R253" i="11"/>
  <c r="P253" i="11"/>
  <c r="BI252" i="11"/>
  <c r="BH252" i="11"/>
  <c r="BG252" i="11"/>
  <c r="BE252" i="11"/>
  <c r="T252" i="11"/>
  <c r="R252" i="11"/>
  <c r="P252" i="11"/>
  <c r="BI251" i="11"/>
  <c r="BH251" i="11"/>
  <c r="BG251" i="11"/>
  <c r="BE251" i="11"/>
  <c r="T251" i="11"/>
  <c r="R251" i="11"/>
  <c r="P251" i="11"/>
  <c r="BI250" i="11"/>
  <c r="BH250" i="11"/>
  <c r="BG250" i="11"/>
  <c r="BE250" i="11"/>
  <c r="T250" i="11"/>
  <c r="R250" i="11"/>
  <c r="P250" i="11"/>
  <c r="BI249" i="11"/>
  <c r="BH249" i="11"/>
  <c r="BG249" i="11"/>
  <c r="BE249" i="11"/>
  <c r="T249" i="11"/>
  <c r="R249" i="11"/>
  <c r="P249" i="11"/>
  <c r="BI248" i="11"/>
  <c r="BH248" i="11"/>
  <c r="BG248" i="11"/>
  <c r="BE248" i="11"/>
  <c r="T248" i="11"/>
  <c r="R248" i="11"/>
  <c r="P248" i="11"/>
  <c r="BI245" i="11"/>
  <c r="BH245" i="11"/>
  <c r="BG245" i="11"/>
  <c r="BE245" i="11"/>
  <c r="T245" i="11"/>
  <c r="R245" i="11"/>
  <c r="P245" i="11"/>
  <c r="BI244" i="11"/>
  <c r="BH244" i="11"/>
  <c r="BG244" i="11"/>
  <c r="BE244" i="11"/>
  <c r="T244" i="11"/>
  <c r="R244" i="11"/>
  <c r="P244" i="11"/>
  <c r="BI243" i="11"/>
  <c r="BH243" i="11"/>
  <c r="BG243" i="11"/>
  <c r="BE243" i="11"/>
  <c r="T243" i="11"/>
  <c r="R243" i="11"/>
  <c r="P243" i="11"/>
  <c r="BI242" i="11"/>
  <c r="BH242" i="11"/>
  <c r="BG242" i="11"/>
  <c r="BE242" i="11"/>
  <c r="T242" i="11"/>
  <c r="R242" i="11"/>
  <c r="P242" i="11"/>
  <c r="BI240" i="11"/>
  <c r="BH240" i="11"/>
  <c r="BG240" i="11"/>
  <c r="BE240" i="11"/>
  <c r="T240" i="11"/>
  <c r="R240" i="11"/>
  <c r="P240" i="11"/>
  <c r="BI237" i="11"/>
  <c r="BH237" i="11"/>
  <c r="BG237" i="11"/>
  <c r="BE237" i="11"/>
  <c r="T237" i="11"/>
  <c r="R237" i="11"/>
  <c r="P237" i="11"/>
  <c r="BI235" i="11"/>
  <c r="BH235" i="11"/>
  <c r="BG235" i="11"/>
  <c r="BE235" i="11"/>
  <c r="T235" i="11"/>
  <c r="R235" i="11"/>
  <c r="P235" i="11"/>
  <c r="BI234" i="11"/>
  <c r="BH234" i="11"/>
  <c r="BG234" i="11"/>
  <c r="BE234" i="11"/>
  <c r="T234" i="11"/>
  <c r="R234" i="11"/>
  <c r="P234" i="11"/>
  <c r="BI233" i="11"/>
  <c r="BH233" i="11"/>
  <c r="BG233" i="11"/>
  <c r="BE233" i="11"/>
  <c r="T233" i="11"/>
  <c r="R233" i="11"/>
  <c r="P233" i="11"/>
  <c r="BI231" i="11"/>
  <c r="BH231" i="11"/>
  <c r="BG231" i="11"/>
  <c r="BE231" i="11"/>
  <c r="T231" i="11"/>
  <c r="R231" i="11"/>
  <c r="P231" i="11"/>
  <c r="BI228" i="11"/>
  <c r="BH228" i="11"/>
  <c r="BG228" i="11"/>
  <c r="BE228" i="11"/>
  <c r="T228" i="11"/>
  <c r="R228" i="11"/>
  <c r="P228" i="11"/>
  <c r="BI227" i="11"/>
  <c r="BH227" i="11"/>
  <c r="BG227" i="11"/>
  <c r="BE227" i="11"/>
  <c r="T227" i="11"/>
  <c r="R227" i="11"/>
  <c r="P227" i="11"/>
  <c r="BI226" i="11"/>
  <c r="BH226" i="11"/>
  <c r="BG226" i="11"/>
  <c r="BE226" i="11"/>
  <c r="T226" i="11"/>
  <c r="R226" i="11"/>
  <c r="P226" i="11"/>
  <c r="BI223" i="11"/>
  <c r="BH223" i="11"/>
  <c r="BG223" i="11"/>
  <c r="BE223" i="11"/>
  <c r="T223" i="11"/>
  <c r="R223" i="11"/>
  <c r="P223" i="11"/>
  <c r="BI221" i="11"/>
  <c r="BH221" i="11"/>
  <c r="BG221" i="11"/>
  <c r="BE221" i="11"/>
  <c r="T221" i="11"/>
  <c r="R221" i="11"/>
  <c r="P221" i="11"/>
  <c r="BI217" i="11"/>
  <c r="BH217" i="11"/>
  <c r="BG217" i="11"/>
  <c r="BE217" i="11"/>
  <c r="T217" i="11"/>
  <c r="R217" i="11"/>
  <c r="P217" i="11"/>
  <c r="BI215" i="11"/>
  <c r="BH215" i="11"/>
  <c r="BG215" i="11"/>
  <c r="BE215" i="11"/>
  <c r="T215" i="11"/>
  <c r="R215" i="11"/>
  <c r="P215" i="11"/>
  <c r="BI214" i="11"/>
  <c r="BH214" i="11"/>
  <c r="BG214" i="11"/>
  <c r="BE214" i="11"/>
  <c r="T214" i="11"/>
  <c r="R214" i="11"/>
  <c r="P214" i="11"/>
  <c r="BI210" i="11"/>
  <c r="BH210" i="11"/>
  <c r="BG210" i="11"/>
  <c r="BE210" i="11"/>
  <c r="T210" i="11"/>
  <c r="R210" i="11"/>
  <c r="P210" i="11"/>
  <c r="BI209" i="11"/>
  <c r="BH209" i="11"/>
  <c r="BG209" i="11"/>
  <c r="BE209" i="11"/>
  <c r="T209" i="11"/>
  <c r="R209" i="11"/>
  <c r="P209" i="11"/>
  <c r="BI204" i="11"/>
  <c r="BH204" i="11"/>
  <c r="BG204" i="11"/>
  <c r="BE204" i="11"/>
  <c r="T204" i="11"/>
  <c r="R204" i="11"/>
  <c r="P204" i="11"/>
  <c r="BI203" i="11"/>
  <c r="BH203" i="11"/>
  <c r="BG203" i="11"/>
  <c r="BE203" i="11"/>
  <c r="T203" i="11"/>
  <c r="R203" i="11"/>
  <c r="P203" i="11"/>
  <c r="BI202" i="11"/>
  <c r="BH202" i="11"/>
  <c r="BG202" i="11"/>
  <c r="BE202" i="11"/>
  <c r="T202" i="11"/>
  <c r="R202" i="11"/>
  <c r="P202" i="11"/>
  <c r="BI201" i="11"/>
  <c r="BH201" i="11"/>
  <c r="BG201" i="11"/>
  <c r="BE201" i="11"/>
  <c r="T201" i="11"/>
  <c r="R201" i="11"/>
  <c r="P201" i="11"/>
  <c r="BI198" i="11"/>
  <c r="BH198" i="11"/>
  <c r="BG198" i="11"/>
  <c r="BE198" i="11"/>
  <c r="T198" i="11"/>
  <c r="R198" i="11"/>
  <c r="P198" i="11"/>
  <c r="BI196" i="11"/>
  <c r="BH196" i="11"/>
  <c r="BG196" i="11"/>
  <c r="BE196" i="11"/>
  <c r="T196" i="11"/>
  <c r="R196" i="11"/>
  <c r="P196" i="11"/>
  <c r="BI195" i="11"/>
  <c r="BH195" i="11"/>
  <c r="BG195" i="11"/>
  <c r="BE195" i="11"/>
  <c r="T195" i="11"/>
  <c r="R195" i="11"/>
  <c r="P195" i="11"/>
  <c r="BI194" i="11"/>
  <c r="BH194" i="11"/>
  <c r="BG194" i="11"/>
  <c r="BE194" i="11"/>
  <c r="T194" i="11"/>
  <c r="R194" i="11"/>
  <c r="P194" i="11"/>
  <c r="BI190" i="11"/>
  <c r="BH190" i="11"/>
  <c r="BG190" i="11"/>
  <c r="BE190" i="11"/>
  <c r="T190" i="11"/>
  <c r="R190" i="11"/>
  <c r="P190" i="11"/>
  <c r="BI189" i="11"/>
  <c r="BH189" i="11"/>
  <c r="BG189" i="11"/>
  <c r="BE189" i="11"/>
  <c r="T189" i="11"/>
  <c r="R189" i="11"/>
  <c r="P189" i="11"/>
  <c r="BI188" i="11"/>
  <c r="BH188" i="11"/>
  <c r="BG188" i="11"/>
  <c r="BE188" i="11"/>
  <c r="T188" i="11"/>
  <c r="R188" i="11"/>
  <c r="P188" i="11"/>
  <c r="BI185" i="11"/>
  <c r="BH185" i="11"/>
  <c r="BG185" i="11"/>
  <c r="BE185" i="11"/>
  <c r="T185" i="11"/>
  <c r="R185" i="11"/>
  <c r="P185" i="11"/>
  <c r="BI184" i="11"/>
  <c r="BH184" i="11"/>
  <c r="BG184" i="11"/>
  <c r="BE184" i="11"/>
  <c r="T184" i="11"/>
  <c r="R184" i="11"/>
  <c r="P184" i="11"/>
  <c r="BI183" i="11"/>
  <c r="BH183" i="11"/>
  <c r="BG183" i="11"/>
  <c r="BE183" i="11"/>
  <c r="T183" i="11"/>
  <c r="R183" i="11"/>
  <c r="P183" i="11"/>
  <c r="BI179" i="11"/>
  <c r="BH179" i="11"/>
  <c r="BG179" i="11"/>
  <c r="BE179" i="11"/>
  <c r="T179" i="11"/>
  <c r="R179" i="11"/>
  <c r="P179" i="11"/>
  <c r="BI177" i="11"/>
  <c r="BH177" i="11"/>
  <c r="BG177" i="11"/>
  <c r="BE177" i="11"/>
  <c r="T177" i="11"/>
  <c r="R177" i="11"/>
  <c r="P177" i="11"/>
  <c r="BI174" i="11"/>
  <c r="BH174" i="11"/>
  <c r="BG174" i="11"/>
  <c r="BE174" i="11"/>
  <c r="T174" i="11"/>
  <c r="R174" i="11"/>
  <c r="P174" i="11"/>
  <c r="BI173" i="11"/>
  <c r="BH173" i="11"/>
  <c r="BG173" i="11"/>
  <c r="BE173" i="11"/>
  <c r="T173" i="11"/>
  <c r="R173" i="11"/>
  <c r="P173" i="11"/>
  <c r="BI172" i="11"/>
  <c r="BH172" i="11"/>
  <c r="BG172" i="11"/>
  <c r="BE172" i="11"/>
  <c r="T172" i="11"/>
  <c r="R172" i="11"/>
  <c r="P172" i="11"/>
  <c r="BI166" i="11"/>
  <c r="BH166" i="11"/>
  <c r="BG166" i="11"/>
  <c r="BE166" i="11"/>
  <c r="T166" i="11"/>
  <c r="R166" i="11"/>
  <c r="P166" i="11"/>
  <c r="BI163" i="11"/>
  <c r="BH163" i="11"/>
  <c r="BG163" i="11"/>
  <c r="BE163" i="11"/>
  <c r="T163" i="11"/>
  <c r="T162" i="11" s="1"/>
  <c r="R163" i="11"/>
  <c r="R162" i="11"/>
  <c r="P163" i="11"/>
  <c r="P162" i="11" s="1"/>
  <c r="BI161" i="11"/>
  <c r="BH161" i="11"/>
  <c r="BG161" i="11"/>
  <c r="BE161" i="11"/>
  <c r="T161" i="11"/>
  <c r="R161" i="11"/>
  <c r="P161" i="11"/>
  <c r="BI160" i="11"/>
  <c r="BH160" i="11"/>
  <c r="BG160" i="11"/>
  <c r="BE160" i="11"/>
  <c r="T160" i="11"/>
  <c r="R160" i="11"/>
  <c r="P160" i="11"/>
  <c r="BI159" i="11"/>
  <c r="BH159" i="11"/>
  <c r="BG159" i="11"/>
  <c r="BE159" i="11"/>
  <c r="T159" i="11"/>
  <c r="R159" i="11"/>
  <c r="P159" i="11"/>
  <c r="BI158" i="11"/>
  <c r="BH158" i="11"/>
  <c r="BG158" i="11"/>
  <c r="BE158" i="11"/>
  <c r="T158" i="11"/>
  <c r="R158" i="11"/>
  <c r="P158" i="11"/>
  <c r="BI156" i="11"/>
  <c r="BH156" i="11"/>
  <c r="BG156" i="11"/>
  <c r="BE156" i="11"/>
  <c r="T156" i="11"/>
  <c r="R156" i="11"/>
  <c r="P156" i="11"/>
  <c r="BI155" i="11"/>
  <c r="BH155" i="11"/>
  <c r="BG155" i="11"/>
  <c r="BE155" i="11"/>
  <c r="T155" i="11"/>
  <c r="R155" i="11"/>
  <c r="P155" i="11"/>
  <c r="BI154" i="11"/>
  <c r="BH154" i="11"/>
  <c r="BG154" i="11"/>
  <c r="BE154" i="11"/>
  <c r="T154" i="11"/>
  <c r="R154" i="11"/>
  <c r="P154" i="11"/>
  <c r="BI151" i="11"/>
  <c r="BH151" i="11"/>
  <c r="BG151" i="11"/>
  <c r="BE151" i="11"/>
  <c r="T151" i="11"/>
  <c r="R151" i="11"/>
  <c r="P151" i="11"/>
  <c r="BI149" i="11"/>
  <c r="BH149" i="11"/>
  <c r="BG149" i="11"/>
  <c r="BE149" i="11"/>
  <c r="T149" i="11"/>
  <c r="R149" i="11"/>
  <c r="P149" i="11"/>
  <c r="BI147" i="11"/>
  <c r="BH147" i="11"/>
  <c r="BG147" i="11"/>
  <c r="BE147" i="11"/>
  <c r="T147" i="11"/>
  <c r="R147" i="11"/>
  <c r="P147" i="11"/>
  <c r="BI144" i="11"/>
  <c r="BH144" i="11"/>
  <c r="BG144" i="11"/>
  <c r="BE144" i="11"/>
  <c r="T144" i="11"/>
  <c r="R144" i="11"/>
  <c r="P144" i="11"/>
  <c r="F137" i="11"/>
  <c r="F135" i="11"/>
  <c r="E133" i="11"/>
  <c r="BI120" i="11"/>
  <c r="BH120" i="11"/>
  <c r="BG120" i="11"/>
  <c r="BE120" i="11"/>
  <c r="BI119" i="11"/>
  <c r="BH119" i="11"/>
  <c r="BG119" i="11"/>
  <c r="BF119" i="11"/>
  <c r="BE119" i="11"/>
  <c r="BI118" i="11"/>
  <c r="BH118" i="11"/>
  <c r="BG118" i="11"/>
  <c r="BF118" i="11"/>
  <c r="BE118" i="11"/>
  <c r="BI117" i="11"/>
  <c r="BH117" i="11"/>
  <c r="BG117" i="11"/>
  <c r="BF117" i="11"/>
  <c r="BE117" i="11"/>
  <c r="BI116" i="11"/>
  <c r="BH116" i="11"/>
  <c r="BG116" i="11"/>
  <c r="BF116" i="11"/>
  <c r="BE116" i="11"/>
  <c r="BI115" i="11"/>
  <c r="BH115" i="11"/>
  <c r="BG115" i="11"/>
  <c r="BF115" i="11"/>
  <c r="BE115" i="11"/>
  <c r="F91" i="11"/>
  <c r="F89" i="11"/>
  <c r="E87" i="11"/>
  <c r="J24" i="11"/>
  <c r="E24" i="11"/>
  <c r="J138" i="11" s="1"/>
  <c r="J23" i="11"/>
  <c r="J21" i="11"/>
  <c r="E21" i="11"/>
  <c r="J137" i="11" s="1"/>
  <c r="J20" i="11"/>
  <c r="J18" i="11"/>
  <c r="E18" i="11"/>
  <c r="F138" i="11" s="1"/>
  <c r="J17" i="11"/>
  <c r="J12" i="11"/>
  <c r="J135" i="11" s="1"/>
  <c r="E7" i="11"/>
  <c r="E131" i="11" s="1"/>
  <c r="J39" i="10"/>
  <c r="J38" i="10"/>
  <c r="J37" i="10"/>
  <c r="BI260" i="10"/>
  <c r="BH260" i="10"/>
  <c r="BG260" i="10"/>
  <c r="BE260" i="10"/>
  <c r="BK260" i="10"/>
  <c r="J260" i="10" s="1"/>
  <c r="BF260" i="10" s="1"/>
  <c r="BI259" i="10"/>
  <c r="BH259" i="10"/>
  <c r="BG259" i="10"/>
  <c r="BE259" i="10"/>
  <c r="BK259" i="10"/>
  <c r="J259" i="10" s="1"/>
  <c r="BF259" i="10" s="1"/>
  <c r="BI258" i="10"/>
  <c r="BH258" i="10"/>
  <c r="BG258" i="10"/>
  <c r="BE258" i="10"/>
  <c r="BK258" i="10"/>
  <c r="J258" i="10" s="1"/>
  <c r="BF258" i="10" s="1"/>
  <c r="BI257" i="10"/>
  <c r="BH257" i="10"/>
  <c r="BG257" i="10"/>
  <c r="BE257" i="10"/>
  <c r="BK257" i="10"/>
  <c r="J257" i="10" s="1"/>
  <c r="BF257" i="10" s="1"/>
  <c r="BI256" i="10"/>
  <c r="BH256" i="10"/>
  <c r="BG256" i="10"/>
  <c r="BE256" i="10"/>
  <c r="BK256" i="10"/>
  <c r="J256" i="10"/>
  <c r="BF256" i="10" s="1"/>
  <c r="BI254" i="10"/>
  <c r="BH254" i="10"/>
  <c r="BG254" i="10"/>
  <c r="BE254" i="10"/>
  <c r="T254" i="10"/>
  <c r="R254" i="10"/>
  <c r="P254" i="10"/>
  <c r="BI252" i="10"/>
  <c r="BH252" i="10"/>
  <c r="BG252" i="10"/>
  <c r="BE252" i="10"/>
  <c r="T252" i="10"/>
  <c r="R252" i="10"/>
  <c r="P252" i="10"/>
  <c r="BI250" i="10"/>
  <c r="BH250" i="10"/>
  <c r="BG250" i="10"/>
  <c r="BE250" i="10"/>
  <c r="T250" i="10"/>
  <c r="R250" i="10"/>
  <c r="P250" i="10"/>
  <c r="BI246" i="10"/>
  <c r="BH246" i="10"/>
  <c r="BG246" i="10"/>
  <c r="BE246" i="10"/>
  <c r="T246" i="10"/>
  <c r="T245" i="10" s="1"/>
  <c r="R246" i="10"/>
  <c r="R245" i="10" s="1"/>
  <c r="P246" i="10"/>
  <c r="P245" i="10"/>
  <c r="BI244" i="10"/>
  <c r="BH244" i="10"/>
  <c r="BG244" i="10"/>
  <c r="BE244" i="10"/>
  <c r="T244" i="10"/>
  <c r="T243" i="10" s="1"/>
  <c r="R244" i="10"/>
  <c r="R243" i="10" s="1"/>
  <c r="P244" i="10"/>
  <c r="P243" i="10" s="1"/>
  <c r="BI240" i="10"/>
  <c r="BH240" i="10"/>
  <c r="BG240" i="10"/>
  <c r="BE240" i="10"/>
  <c r="T240" i="10"/>
  <c r="R240" i="10"/>
  <c r="P240" i="10"/>
  <c r="BI239" i="10"/>
  <c r="BH239" i="10"/>
  <c r="BG239" i="10"/>
  <c r="BE239" i="10"/>
  <c r="T239" i="10"/>
  <c r="R239" i="10"/>
  <c r="P239" i="10"/>
  <c r="BI237" i="10"/>
  <c r="BH237" i="10"/>
  <c r="BG237" i="10"/>
  <c r="BE237" i="10"/>
  <c r="T237" i="10"/>
  <c r="R237" i="10"/>
  <c r="P237" i="10"/>
  <c r="BI234" i="10"/>
  <c r="BH234" i="10"/>
  <c r="BG234" i="10"/>
  <c r="BE234" i="10"/>
  <c r="T234" i="10"/>
  <c r="R234" i="10"/>
  <c r="P234" i="10"/>
  <c r="BI233" i="10"/>
  <c r="BH233" i="10"/>
  <c r="BG233" i="10"/>
  <c r="BE233" i="10"/>
  <c r="T233" i="10"/>
  <c r="R233" i="10"/>
  <c r="P233" i="10"/>
  <c r="BI230" i="10"/>
  <c r="BH230" i="10"/>
  <c r="BG230" i="10"/>
  <c r="BE230" i="10"/>
  <c r="T230" i="10"/>
  <c r="R230" i="10"/>
  <c r="P230" i="10"/>
  <c r="BI228" i="10"/>
  <c r="BH228" i="10"/>
  <c r="BG228" i="10"/>
  <c r="BE228" i="10"/>
  <c r="T228" i="10"/>
  <c r="R228" i="10"/>
  <c r="P228" i="10"/>
  <c r="BI225" i="10"/>
  <c r="BH225" i="10"/>
  <c r="BG225" i="10"/>
  <c r="BE225" i="10"/>
  <c r="T225" i="10"/>
  <c r="R225" i="10"/>
  <c r="P225" i="10"/>
  <c r="BI224" i="10"/>
  <c r="BH224" i="10"/>
  <c r="BG224" i="10"/>
  <c r="BE224" i="10"/>
  <c r="T224" i="10"/>
  <c r="R224" i="10"/>
  <c r="P224" i="10"/>
  <c r="BI223" i="10"/>
  <c r="BH223" i="10"/>
  <c r="BG223" i="10"/>
  <c r="BE223" i="10"/>
  <c r="T223" i="10"/>
  <c r="R223" i="10"/>
  <c r="P223" i="10"/>
  <c r="BI222" i="10"/>
  <c r="BH222" i="10"/>
  <c r="BG222" i="10"/>
  <c r="BE222" i="10"/>
  <c r="T222" i="10"/>
  <c r="R222" i="10"/>
  <c r="P222" i="10"/>
  <c r="BI221" i="10"/>
  <c r="BH221" i="10"/>
  <c r="BG221" i="10"/>
  <c r="BE221" i="10"/>
  <c r="T221" i="10"/>
  <c r="R221" i="10"/>
  <c r="P221" i="10"/>
  <c r="BI220" i="10"/>
  <c r="BH220" i="10"/>
  <c r="BG220" i="10"/>
  <c r="BE220" i="10"/>
  <c r="T220" i="10"/>
  <c r="R220" i="10"/>
  <c r="P220" i="10"/>
  <c r="BI217" i="10"/>
  <c r="BH217" i="10"/>
  <c r="BG217" i="10"/>
  <c r="BE217" i="10"/>
  <c r="T217" i="10"/>
  <c r="R217" i="10"/>
  <c r="P217" i="10"/>
  <c r="BI216" i="10"/>
  <c r="BH216" i="10"/>
  <c r="BG216" i="10"/>
  <c r="BE216" i="10"/>
  <c r="T216" i="10"/>
  <c r="R216" i="10"/>
  <c r="P216" i="10"/>
  <c r="BI215" i="10"/>
  <c r="BH215" i="10"/>
  <c r="BG215" i="10"/>
  <c r="BE215" i="10"/>
  <c r="T215" i="10"/>
  <c r="R215" i="10"/>
  <c r="P215" i="10"/>
  <c r="BI214" i="10"/>
  <c r="BH214" i="10"/>
  <c r="BG214" i="10"/>
  <c r="BE214" i="10"/>
  <c r="T214" i="10"/>
  <c r="R214" i="10"/>
  <c r="P214" i="10"/>
  <c r="BI212" i="10"/>
  <c r="BH212" i="10"/>
  <c r="BG212" i="10"/>
  <c r="BE212" i="10"/>
  <c r="T212" i="10"/>
  <c r="R212" i="10"/>
  <c r="P212" i="10"/>
  <c r="BI209" i="10"/>
  <c r="BH209" i="10"/>
  <c r="BG209" i="10"/>
  <c r="BE209" i="10"/>
  <c r="T209" i="10"/>
  <c r="R209" i="10"/>
  <c r="P209" i="10"/>
  <c r="BI207" i="10"/>
  <c r="BH207" i="10"/>
  <c r="BG207" i="10"/>
  <c r="BE207" i="10"/>
  <c r="T207" i="10"/>
  <c r="R207" i="10"/>
  <c r="P207" i="10"/>
  <c r="BI204" i="10"/>
  <c r="BH204" i="10"/>
  <c r="BG204" i="10"/>
  <c r="BE204" i="10"/>
  <c r="T204" i="10"/>
  <c r="R204" i="10"/>
  <c r="P204" i="10"/>
  <c r="BI203" i="10"/>
  <c r="BH203" i="10"/>
  <c r="BG203" i="10"/>
  <c r="BE203" i="10"/>
  <c r="T203" i="10"/>
  <c r="R203" i="10"/>
  <c r="P203" i="10"/>
  <c r="BI202" i="10"/>
  <c r="BH202" i="10"/>
  <c r="BG202" i="10"/>
  <c r="BE202" i="10"/>
  <c r="T202" i="10"/>
  <c r="R202" i="10"/>
  <c r="P202" i="10"/>
  <c r="BI199" i="10"/>
  <c r="BH199" i="10"/>
  <c r="BG199" i="10"/>
  <c r="BE199" i="10"/>
  <c r="T199" i="10"/>
  <c r="R199" i="10"/>
  <c r="P199" i="10"/>
  <c r="BI197" i="10"/>
  <c r="BH197" i="10"/>
  <c r="BG197" i="10"/>
  <c r="BE197" i="10"/>
  <c r="T197" i="10"/>
  <c r="R197" i="10"/>
  <c r="P197" i="10"/>
  <c r="BI193" i="10"/>
  <c r="BH193" i="10"/>
  <c r="BG193" i="10"/>
  <c r="BE193" i="10"/>
  <c r="T193" i="10"/>
  <c r="R193" i="10"/>
  <c r="P193" i="10"/>
  <c r="BI191" i="10"/>
  <c r="BH191" i="10"/>
  <c r="BG191" i="10"/>
  <c r="BE191" i="10"/>
  <c r="T191" i="10"/>
  <c r="R191" i="10"/>
  <c r="P191" i="10"/>
  <c r="BI190" i="10"/>
  <c r="BH190" i="10"/>
  <c r="BG190" i="10"/>
  <c r="BE190" i="10"/>
  <c r="T190" i="10"/>
  <c r="R190" i="10"/>
  <c r="P190" i="10"/>
  <c r="BI186" i="10"/>
  <c r="BH186" i="10"/>
  <c r="BG186" i="10"/>
  <c r="BE186" i="10"/>
  <c r="T186" i="10"/>
  <c r="R186" i="10"/>
  <c r="P186" i="10"/>
  <c r="BI185" i="10"/>
  <c r="BH185" i="10"/>
  <c r="BG185" i="10"/>
  <c r="BE185" i="10"/>
  <c r="T185" i="10"/>
  <c r="R185" i="10"/>
  <c r="P185" i="10"/>
  <c r="BI184" i="10"/>
  <c r="BH184" i="10"/>
  <c r="BG184" i="10"/>
  <c r="BE184" i="10"/>
  <c r="T184" i="10"/>
  <c r="R184" i="10"/>
  <c r="P184" i="10"/>
  <c r="BI183" i="10"/>
  <c r="BH183" i="10"/>
  <c r="BG183" i="10"/>
  <c r="BE183" i="10"/>
  <c r="T183" i="10"/>
  <c r="R183" i="10"/>
  <c r="P183" i="10"/>
  <c r="BI180" i="10"/>
  <c r="BH180" i="10"/>
  <c r="BG180" i="10"/>
  <c r="BE180" i="10"/>
  <c r="T180" i="10"/>
  <c r="R180" i="10"/>
  <c r="P180" i="10"/>
  <c r="BI178" i="10"/>
  <c r="BH178" i="10"/>
  <c r="BG178" i="10"/>
  <c r="BE178" i="10"/>
  <c r="T178" i="10"/>
  <c r="R178" i="10"/>
  <c r="P178" i="10"/>
  <c r="BI177" i="10"/>
  <c r="BH177" i="10"/>
  <c r="BG177" i="10"/>
  <c r="BE177" i="10"/>
  <c r="T177" i="10"/>
  <c r="R177" i="10"/>
  <c r="P177" i="10"/>
  <c r="BI176" i="10"/>
  <c r="BH176" i="10"/>
  <c r="BG176" i="10"/>
  <c r="BE176" i="10"/>
  <c r="T176" i="10"/>
  <c r="R176" i="10"/>
  <c r="P176" i="10"/>
  <c r="BI173" i="10"/>
  <c r="BH173" i="10"/>
  <c r="BG173" i="10"/>
  <c r="BE173" i="10"/>
  <c r="T173" i="10"/>
  <c r="R173" i="10"/>
  <c r="P173" i="10"/>
  <c r="BI172" i="10"/>
  <c r="BH172" i="10"/>
  <c r="BG172" i="10"/>
  <c r="BE172" i="10"/>
  <c r="T172" i="10"/>
  <c r="R172" i="10"/>
  <c r="P172" i="10"/>
  <c r="BI171" i="10"/>
  <c r="BH171" i="10"/>
  <c r="BG171" i="10"/>
  <c r="BE171" i="10"/>
  <c r="T171" i="10"/>
  <c r="R171" i="10"/>
  <c r="P171" i="10"/>
  <c r="BI168" i="10"/>
  <c r="BH168" i="10"/>
  <c r="BG168" i="10"/>
  <c r="BE168" i="10"/>
  <c r="T168" i="10"/>
  <c r="R168" i="10"/>
  <c r="P168" i="10"/>
  <c r="BI167" i="10"/>
  <c r="BH167" i="10"/>
  <c r="BG167" i="10"/>
  <c r="BE167" i="10"/>
  <c r="T167" i="10"/>
  <c r="R167" i="10"/>
  <c r="P167" i="10"/>
  <c r="BI164" i="10"/>
  <c r="BH164" i="10"/>
  <c r="BG164" i="10"/>
  <c r="BE164" i="10"/>
  <c r="T164" i="10"/>
  <c r="R164" i="10"/>
  <c r="P164" i="10"/>
  <c r="BI162" i="10"/>
  <c r="BH162" i="10"/>
  <c r="BG162" i="10"/>
  <c r="BE162" i="10"/>
  <c r="T162" i="10"/>
  <c r="R162" i="10"/>
  <c r="P162" i="10"/>
  <c r="BI159" i="10"/>
  <c r="BH159" i="10"/>
  <c r="BG159" i="10"/>
  <c r="BE159" i="10"/>
  <c r="T159" i="10"/>
  <c r="R159" i="10"/>
  <c r="P159" i="10"/>
  <c r="BI158" i="10"/>
  <c r="BH158" i="10"/>
  <c r="BG158" i="10"/>
  <c r="BE158" i="10"/>
  <c r="T158" i="10"/>
  <c r="R158" i="10"/>
  <c r="P158" i="10"/>
  <c r="BI157" i="10"/>
  <c r="BH157" i="10"/>
  <c r="BG157" i="10"/>
  <c r="BE157" i="10"/>
  <c r="T157" i="10"/>
  <c r="R157" i="10"/>
  <c r="P157" i="10"/>
  <c r="BI151" i="10"/>
  <c r="BH151" i="10"/>
  <c r="BG151" i="10"/>
  <c r="BE151" i="10"/>
  <c r="T151" i="10"/>
  <c r="R151" i="10"/>
  <c r="P151" i="10"/>
  <c r="BI148" i="10"/>
  <c r="BH148" i="10"/>
  <c r="BG148" i="10"/>
  <c r="BE148" i="10"/>
  <c r="T148" i="10"/>
  <c r="R148" i="10"/>
  <c r="P148" i="10"/>
  <c r="BI147" i="10"/>
  <c r="BH147" i="10"/>
  <c r="BG147" i="10"/>
  <c r="BE147" i="10"/>
  <c r="T147" i="10"/>
  <c r="R147" i="10"/>
  <c r="P147" i="10"/>
  <c r="BI146" i="10"/>
  <c r="BH146" i="10"/>
  <c r="BG146" i="10"/>
  <c r="BE146" i="10"/>
  <c r="T146" i="10"/>
  <c r="R146" i="10"/>
  <c r="P146" i="10"/>
  <c r="BI145" i="10"/>
  <c r="BH145" i="10"/>
  <c r="BG145" i="10"/>
  <c r="BE145" i="10"/>
  <c r="T145" i="10"/>
  <c r="R145" i="10"/>
  <c r="P145" i="10"/>
  <c r="BI143" i="10"/>
  <c r="BH143" i="10"/>
  <c r="BG143" i="10"/>
  <c r="BE143" i="10"/>
  <c r="T143" i="10"/>
  <c r="R143" i="10"/>
  <c r="P143" i="10"/>
  <c r="BI142" i="10"/>
  <c r="BH142" i="10"/>
  <c r="BG142" i="10"/>
  <c r="BE142" i="10"/>
  <c r="T142" i="10"/>
  <c r="R142" i="10"/>
  <c r="P142" i="10"/>
  <c r="BI141" i="10"/>
  <c r="BH141" i="10"/>
  <c r="BG141" i="10"/>
  <c r="BE141" i="10"/>
  <c r="T141" i="10"/>
  <c r="R141" i="10"/>
  <c r="P141" i="10"/>
  <c r="F134" i="10"/>
  <c r="F132" i="10"/>
  <c r="E130" i="10"/>
  <c r="BI117" i="10"/>
  <c r="BH117" i="10"/>
  <c r="BG117" i="10"/>
  <c r="BE117" i="10"/>
  <c r="BI116" i="10"/>
  <c r="BH116" i="10"/>
  <c r="BG116" i="10"/>
  <c r="BF116" i="10"/>
  <c r="BE116" i="10"/>
  <c r="BI115" i="10"/>
  <c r="BH115" i="10"/>
  <c r="BG115" i="10"/>
  <c r="BF115" i="10"/>
  <c r="BE115" i="10"/>
  <c r="BI114" i="10"/>
  <c r="BH114" i="10"/>
  <c r="BG114" i="10"/>
  <c r="BF114" i="10"/>
  <c r="BE114" i="10"/>
  <c r="BI113" i="10"/>
  <c r="BH113" i="10"/>
  <c r="BG113" i="10"/>
  <c r="BF113" i="10"/>
  <c r="BE113" i="10"/>
  <c r="BI112" i="10"/>
  <c r="BH112" i="10"/>
  <c r="BG112" i="10"/>
  <c r="BF112" i="10"/>
  <c r="BE112" i="10"/>
  <c r="F91" i="10"/>
  <c r="F89" i="10"/>
  <c r="E87" i="10"/>
  <c r="J24" i="10"/>
  <c r="E24" i="10"/>
  <c r="J135" i="10" s="1"/>
  <c r="J23" i="10"/>
  <c r="J21" i="10"/>
  <c r="E21" i="10"/>
  <c r="J134" i="10" s="1"/>
  <c r="J20" i="10"/>
  <c r="J18" i="10"/>
  <c r="E18" i="10"/>
  <c r="F135" i="10" s="1"/>
  <c r="J17" i="10"/>
  <c r="J12" i="10"/>
  <c r="J89" i="10" s="1"/>
  <c r="E7" i="10"/>
  <c r="E85" i="10" s="1"/>
  <c r="J39" i="9"/>
  <c r="J38" i="9"/>
  <c r="J37" i="9"/>
  <c r="BI295" i="9"/>
  <c r="BH295" i="9"/>
  <c r="BG295" i="9"/>
  <c r="BE295" i="9"/>
  <c r="BK295" i="9"/>
  <c r="J295" i="9" s="1"/>
  <c r="BF295" i="9" s="1"/>
  <c r="BI294" i="9"/>
  <c r="BH294" i="9"/>
  <c r="BG294" i="9"/>
  <c r="BE294" i="9"/>
  <c r="BK294" i="9"/>
  <c r="J294" i="9" s="1"/>
  <c r="BF294" i="9" s="1"/>
  <c r="BI293" i="9"/>
  <c r="BH293" i="9"/>
  <c r="BG293" i="9"/>
  <c r="BE293" i="9"/>
  <c r="BK293" i="9"/>
  <c r="J293" i="9" s="1"/>
  <c r="BF293" i="9" s="1"/>
  <c r="BI292" i="9"/>
  <c r="BH292" i="9"/>
  <c r="BG292" i="9"/>
  <c r="BE292" i="9"/>
  <c r="BK292" i="9"/>
  <c r="J292" i="9" s="1"/>
  <c r="BF292" i="9" s="1"/>
  <c r="BI291" i="9"/>
  <c r="BH291" i="9"/>
  <c r="BG291" i="9"/>
  <c r="BE291" i="9"/>
  <c r="BK291" i="9"/>
  <c r="J291" i="9" s="1"/>
  <c r="BF291" i="9" s="1"/>
  <c r="BI289" i="9"/>
  <c r="BH289" i="9"/>
  <c r="BG289" i="9"/>
  <c r="BE289" i="9"/>
  <c r="T289" i="9"/>
  <c r="R289" i="9"/>
  <c r="P289" i="9"/>
  <c r="BI287" i="9"/>
  <c r="BH287" i="9"/>
  <c r="BG287" i="9"/>
  <c r="BE287" i="9"/>
  <c r="T287" i="9"/>
  <c r="R287" i="9"/>
  <c r="P287" i="9"/>
  <c r="BI285" i="9"/>
  <c r="BH285" i="9"/>
  <c r="BG285" i="9"/>
  <c r="BE285" i="9"/>
  <c r="T285" i="9"/>
  <c r="R285" i="9"/>
  <c r="P285" i="9"/>
  <c r="BI281" i="9"/>
  <c r="BH281" i="9"/>
  <c r="BG281" i="9"/>
  <c r="BE281" i="9"/>
  <c r="T281" i="9"/>
  <c r="T280" i="9" s="1"/>
  <c r="R281" i="9"/>
  <c r="R280" i="9" s="1"/>
  <c r="P281" i="9"/>
  <c r="P280" i="9" s="1"/>
  <c r="BI279" i="9"/>
  <c r="BH279" i="9"/>
  <c r="BG279" i="9"/>
  <c r="BE279" i="9"/>
  <c r="T279" i="9"/>
  <c r="T278" i="9"/>
  <c r="R279" i="9"/>
  <c r="R278" i="9" s="1"/>
  <c r="P279" i="9"/>
  <c r="P278" i="9" s="1"/>
  <c r="BI275" i="9"/>
  <c r="BH275" i="9"/>
  <c r="BG275" i="9"/>
  <c r="BE275" i="9"/>
  <c r="T275" i="9"/>
  <c r="R275" i="9"/>
  <c r="P275" i="9"/>
  <c r="BI274" i="9"/>
  <c r="BH274" i="9"/>
  <c r="BG274" i="9"/>
  <c r="BE274" i="9"/>
  <c r="T274" i="9"/>
  <c r="R274" i="9"/>
  <c r="P274" i="9"/>
  <c r="BI272" i="9"/>
  <c r="BH272" i="9"/>
  <c r="BG272" i="9"/>
  <c r="BE272" i="9"/>
  <c r="T272" i="9"/>
  <c r="R272" i="9"/>
  <c r="P272" i="9"/>
  <c r="BI269" i="9"/>
  <c r="BH269" i="9"/>
  <c r="BG269" i="9"/>
  <c r="BE269" i="9"/>
  <c r="T269" i="9"/>
  <c r="R269" i="9"/>
  <c r="P269" i="9"/>
  <c r="BI266" i="9"/>
  <c r="BH266" i="9"/>
  <c r="BG266" i="9"/>
  <c r="BE266" i="9"/>
  <c r="T266" i="9"/>
  <c r="R266" i="9"/>
  <c r="P266" i="9"/>
  <c r="BI265" i="9"/>
  <c r="BH265" i="9"/>
  <c r="BG265" i="9"/>
  <c r="BE265" i="9"/>
  <c r="T265" i="9"/>
  <c r="R265" i="9"/>
  <c r="P265" i="9"/>
  <c r="BI264" i="9"/>
  <c r="BH264" i="9"/>
  <c r="BG264" i="9"/>
  <c r="BE264" i="9"/>
  <c r="T264" i="9"/>
  <c r="R264" i="9"/>
  <c r="P264" i="9"/>
  <c r="BI262" i="9"/>
  <c r="BH262" i="9"/>
  <c r="BG262" i="9"/>
  <c r="BE262" i="9"/>
  <c r="T262" i="9"/>
  <c r="R262" i="9"/>
  <c r="P262" i="9"/>
  <c r="BI258" i="9"/>
  <c r="BH258" i="9"/>
  <c r="BG258" i="9"/>
  <c r="BE258" i="9"/>
  <c r="T258" i="9"/>
  <c r="R258" i="9"/>
  <c r="P258" i="9"/>
  <c r="BI257" i="9"/>
  <c r="BH257" i="9"/>
  <c r="BG257" i="9"/>
  <c r="BE257" i="9"/>
  <c r="T257" i="9"/>
  <c r="R257" i="9"/>
  <c r="P257" i="9"/>
  <c r="BI256" i="9"/>
  <c r="BH256" i="9"/>
  <c r="BG256" i="9"/>
  <c r="BE256" i="9"/>
  <c r="T256" i="9"/>
  <c r="R256" i="9"/>
  <c r="P256" i="9"/>
  <c r="BI255" i="9"/>
  <c r="BH255" i="9"/>
  <c r="BG255" i="9"/>
  <c r="BE255" i="9"/>
  <c r="T255" i="9"/>
  <c r="R255" i="9"/>
  <c r="P255" i="9"/>
  <c r="BI254" i="9"/>
  <c r="BH254" i="9"/>
  <c r="BG254" i="9"/>
  <c r="BE254" i="9"/>
  <c r="T254" i="9"/>
  <c r="R254" i="9"/>
  <c r="P254" i="9"/>
  <c r="BI253" i="9"/>
  <c r="BH253" i="9"/>
  <c r="BG253" i="9"/>
  <c r="BE253" i="9"/>
  <c r="T253" i="9"/>
  <c r="R253" i="9"/>
  <c r="P253" i="9"/>
  <c r="BI250" i="9"/>
  <c r="BH250" i="9"/>
  <c r="BG250" i="9"/>
  <c r="BE250" i="9"/>
  <c r="T250" i="9"/>
  <c r="R250" i="9"/>
  <c r="P250" i="9"/>
  <c r="BI249" i="9"/>
  <c r="BH249" i="9"/>
  <c r="BG249" i="9"/>
  <c r="BE249" i="9"/>
  <c r="T249" i="9"/>
  <c r="R249" i="9"/>
  <c r="P249" i="9"/>
  <c r="BI248" i="9"/>
  <c r="BH248" i="9"/>
  <c r="BG248" i="9"/>
  <c r="BE248" i="9"/>
  <c r="T248" i="9"/>
  <c r="R248" i="9"/>
  <c r="P248" i="9"/>
  <c r="BI247" i="9"/>
  <c r="BH247" i="9"/>
  <c r="BG247" i="9"/>
  <c r="BE247" i="9"/>
  <c r="T247" i="9"/>
  <c r="R247" i="9"/>
  <c r="P247" i="9"/>
  <c r="BI245" i="9"/>
  <c r="BH245" i="9"/>
  <c r="BG245" i="9"/>
  <c r="BE245" i="9"/>
  <c r="T245" i="9"/>
  <c r="R245" i="9"/>
  <c r="P245" i="9"/>
  <c r="BI242" i="9"/>
  <c r="BH242" i="9"/>
  <c r="BG242" i="9"/>
  <c r="BE242" i="9"/>
  <c r="T242" i="9"/>
  <c r="R242" i="9"/>
  <c r="P242" i="9"/>
  <c r="BI240" i="9"/>
  <c r="BH240" i="9"/>
  <c r="BG240" i="9"/>
  <c r="BE240" i="9"/>
  <c r="T240" i="9"/>
  <c r="R240" i="9"/>
  <c r="P240" i="9"/>
  <c r="BI239" i="9"/>
  <c r="BH239" i="9"/>
  <c r="BG239" i="9"/>
  <c r="BE239" i="9"/>
  <c r="T239" i="9"/>
  <c r="R239" i="9"/>
  <c r="P239" i="9"/>
  <c r="BI238" i="9"/>
  <c r="BH238" i="9"/>
  <c r="BG238" i="9"/>
  <c r="BE238" i="9"/>
  <c r="T238" i="9"/>
  <c r="R238" i="9"/>
  <c r="P238" i="9"/>
  <c r="BI236" i="9"/>
  <c r="BH236" i="9"/>
  <c r="BG236" i="9"/>
  <c r="BE236" i="9"/>
  <c r="T236" i="9"/>
  <c r="R236" i="9"/>
  <c r="P236" i="9"/>
  <c r="BI233" i="9"/>
  <c r="BH233" i="9"/>
  <c r="BG233" i="9"/>
  <c r="BE233" i="9"/>
  <c r="T233" i="9"/>
  <c r="R233" i="9"/>
  <c r="P233" i="9"/>
  <c r="BI232" i="9"/>
  <c r="BH232" i="9"/>
  <c r="BG232" i="9"/>
  <c r="BE232" i="9"/>
  <c r="T232" i="9"/>
  <c r="R232" i="9"/>
  <c r="P232" i="9"/>
  <c r="BI231" i="9"/>
  <c r="BH231" i="9"/>
  <c r="BG231" i="9"/>
  <c r="BE231" i="9"/>
  <c r="T231" i="9"/>
  <c r="R231" i="9"/>
  <c r="P231" i="9"/>
  <c r="BI228" i="9"/>
  <c r="BH228" i="9"/>
  <c r="BG228" i="9"/>
  <c r="BE228" i="9"/>
  <c r="T228" i="9"/>
  <c r="R228" i="9"/>
  <c r="P228" i="9"/>
  <c r="BI226" i="9"/>
  <c r="BH226" i="9"/>
  <c r="BG226" i="9"/>
  <c r="BE226" i="9"/>
  <c r="T226" i="9"/>
  <c r="R226" i="9"/>
  <c r="P226" i="9"/>
  <c r="BI222" i="9"/>
  <c r="BH222" i="9"/>
  <c r="BG222" i="9"/>
  <c r="BE222" i="9"/>
  <c r="T222" i="9"/>
  <c r="R222" i="9"/>
  <c r="P222" i="9"/>
  <c r="BI220" i="9"/>
  <c r="BH220" i="9"/>
  <c r="BG220" i="9"/>
  <c r="BE220" i="9"/>
  <c r="T220" i="9"/>
  <c r="R220" i="9"/>
  <c r="P220" i="9"/>
  <c r="BI219" i="9"/>
  <c r="BH219" i="9"/>
  <c r="BG219" i="9"/>
  <c r="BE219" i="9"/>
  <c r="T219" i="9"/>
  <c r="R219" i="9"/>
  <c r="P219" i="9"/>
  <c r="BI215" i="9"/>
  <c r="BH215" i="9"/>
  <c r="BG215" i="9"/>
  <c r="BE215" i="9"/>
  <c r="T215" i="9"/>
  <c r="R215" i="9"/>
  <c r="P215" i="9"/>
  <c r="BI214" i="9"/>
  <c r="BH214" i="9"/>
  <c r="BG214" i="9"/>
  <c r="BE214" i="9"/>
  <c r="T214" i="9"/>
  <c r="R214" i="9"/>
  <c r="P214" i="9"/>
  <c r="BI209" i="9"/>
  <c r="BH209" i="9"/>
  <c r="BG209" i="9"/>
  <c r="BE209" i="9"/>
  <c r="T209" i="9"/>
  <c r="R209" i="9"/>
  <c r="P209" i="9"/>
  <c r="BI208" i="9"/>
  <c r="BH208" i="9"/>
  <c r="BG208" i="9"/>
  <c r="BE208" i="9"/>
  <c r="T208" i="9"/>
  <c r="R208" i="9"/>
  <c r="P208" i="9"/>
  <c r="BI207" i="9"/>
  <c r="BH207" i="9"/>
  <c r="BG207" i="9"/>
  <c r="BE207" i="9"/>
  <c r="T207" i="9"/>
  <c r="R207" i="9"/>
  <c r="P207" i="9"/>
  <c r="BI206" i="9"/>
  <c r="BH206" i="9"/>
  <c r="BG206" i="9"/>
  <c r="BE206" i="9"/>
  <c r="T206" i="9"/>
  <c r="R206" i="9"/>
  <c r="P206" i="9"/>
  <c r="BI203" i="9"/>
  <c r="BH203" i="9"/>
  <c r="BG203" i="9"/>
  <c r="BE203" i="9"/>
  <c r="T203" i="9"/>
  <c r="R203" i="9"/>
  <c r="P203" i="9"/>
  <c r="BI201" i="9"/>
  <c r="BH201" i="9"/>
  <c r="BG201" i="9"/>
  <c r="BE201" i="9"/>
  <c r="T201" i="9"/>
  <c r="R201" i="9"/>
  <c r="P201" i="9"/>
  <c r="BI198" i="9"/>
  <c r="BH198" i="9"/>
  <c r="BG198" i="9"/>
  <c r="BE198" i="9"/>
  <c r="T198" i="9"/>
  <c r="R198" i="9"/>
  <c r="P198" i="9"/>
  <c r="BI196" i="9"/>
  <c r="BH196" i="9"/>
  <c r="BG196" i="9"/>
  <c r="BE196" i="9"/>
  <c r="T196" i="9"/>
  <c r="R196" i="9"/>
  <c r="P196" i="9"/>
  <c r="BI195" i="9"/>
  <c r="BH195" i="9"/>
  <c r="BG195" i="9"/>
  <c r="BE195" i="9"/>
  <c r="T195" i="9"/>
  <c r="R195" i="9"/>
  <c r="P195" i="9"/>
  <c r="BI194" i="9"/>
  <c r="BH194" i="9"/>
  <c r="BG194" i="9"/>
  <c r="BE194" i="9"/>
  <c r="T194" i="9"/>
  <c r="R194" i="9"/>
  <c r="P194" i="9"/>
  <c r="BI190" i="9"/>
  <c r="BH190" i="9"/>
  <c r="BG190" i="9"/>
  <c r="BE190" i="9"/>
  <c r="T190" i="9"/>
  <c r="R190" i="9"/>
  <c r="P190" i="9"/>
  <c r="BI189" i="9"/>
  <c r="BH189" i="9"/>
  <c r="BG189" i="9"/>
  <c r="BE189" i="9"/>
  <c r="T189" i="9"/>
  <c r="R189" i="9"/>
  <c r="P189" i="9"/>
  <c r="BI188" i="9"/>
  <c r="BH188" i="9"/>
  <c r="BG188" i="9"/>
  <c r="BE188" i="9"/>
  <c r="T188" i="9"/>
  <c r="R188" i="9"/>
  <c r="P188" i="9"/>
  <c r="BI185" i="9"/>
  <c r="BH185" i="9"/>
  <c r="BG185" i="9"/>
  <c r="BE185" i="9"/>
  <c r="T185" i="9"/>
  <c r="R185" i="9"/>
  <c r="P185" i="9"/>
  <c r="BI184" i="9"/>
  <c r="BH184" i="9"/>
  <c r="BG184" i="9"/>
  <c r="BE184" i="9"/>
  <c r="T184" i="9"/>
  <c r="R184" i="9"/>
  <c r="P184" i="9"/>
  <c r="BI183" i="9"/>
  <c r="BH183" i="9"/>
  <c r="BG183" i="9"/>
  <c r="BE183" i="9"/>
  <c r="T183" i="9"/>
  <c r="R183" i="9"/>
  <c r="P183" i="9"/>
  <c r="BI179" i="9"/>
  <c r="BH179" i="9"/>
  <c r="BG179" i="9"/>
  <c r="BE179" i="9"/>
  <c r="T179" i="9"/>
  <c r="R179" i="9"/>
  <c r="P179" i="9"/>
  <c r="BI177" i="9"/>
  <c r="BH177" i="9"/>
  <c r="BG177" i="9"/>
  <c r="BE177" i="9"/>
  <c r="T177" i="9"/>
  <c r="R177" i="9"/>
  <c r="P177" i="9"/>
  <c r="BI174" i="9"/>
  <c r="BH174" i="9"/>
  <c r="BG174" i="9"/>
  <c r="BE174" i="9"/>
  <c r="T174" i="9"/>
  <c r="R174" i="9"/>
  <c r="P174" i="9"/>
  <c r="BI173" i="9"/>
  <c r="BH173" i="9"/>
  <c r="BG173" i="9"/>
  <c r="BE173" i="9"/>
  <c r="T173" i="9"/>
  <c r="R173" i="9"/>
  <c r="P173" i="9"/>
  <c r="BI172" i="9"/>
  <c r="BH172" i="9"/>
  <c r="BG172" i="9"/>
  <c r="BE172" i="9"/>
  <c r="T172" i="9"/>
  <c r="R172" i="9"/>
  <c r="P172" i="9"/>
  <c r="BI166" i="9"/>
  <c r="BH166" i="9"/>
  <c r="BG166" i="9"/>
  <c r="BE166" i="9"/>
  <c r="T166" i="9"/>
  <c r="R166" i="9"/>
  <c r="P166" i="9"/>
  <c r="BI163" i="9"/>
  <c r="BH163" i="9"/>
  <c r="BG163" i="9"/>
  <c r="BE163" i="9"/>
  <c r="T163" i="9"/>
  <c r="T162" i="9" s="1"/>
  <c r="R163" i="9"/>
  <c r="R162" i="9" s="1"/>
  <c r="P163" i="9"/>
  <c r="P162" i="9" s="1"/>
  <c r="BI161" i="9"/>
  <c r="BH161" i="9"/>
  <c r="BG161" i="9"/>
  <c r="BE161" i="9"/>
  <c r="T161" i="9"/>
  <c r="R161" i="9"/>
  <c r="P161" i="9"/>
  <c r="BI160" i="9"/>
  <c r="BH160" i="9"/>
  <c r="BG160" i="9"/>
  <c r="BE160" i="9"/>
  <c r="T160" i="9"/>
  <c r="R160" i="9"/>
  <c r="P160" i="9"/>
  <c r="BI159" i="9"/>
  <c r="BH159" i="9"/>
  <c r="BG159" i="9"/>
  <c r="BE159" i="9"/>
  <c r="T159" i="9"/>
  <c r="R159" i="9"/>
  <c r="P159" i="9"/>
  <c r="BI158" i="9"/>
  <c r="BH158" i="9"/>
  <c r="BG158" i="9"/>
  <c r="BE158" i="9"/>
  <c r="T158" i="9"/>
  <c r="R158" i="9"/>
  <c r="P158" i="9"/>
  <c r="BI156" i="9"/>
  <c r="BH156" i="9"/>
  <c r="BG156" i="9"/>
  <c r="BE156" i="9"/>
  <c r="T156" i="9"/>
  <c r="R156" i="9"/>
  <c r="P156" i="9"/>
  <c r="BI155" i="9"/>
  <c r="BH155" i="9"/>
  <c r="BG155" i="9"/>
  <c r="BE155" i="9"/>
  <c r="T155" i="9"/>
  <c r="R155" i="9"/>
  <c r="P155" i="9"/>
  <c r="BI154" i="9"/>
  <c r="BH154" i="9"/>
  <c r="BG154" i="9"/>
  <c r="BE154" i="9"/>
  <c r="T154" i="9"/>
  <c r="R154" i="9"/>
  <c r="P154" i="9"/>
  <c r="BI151" i="9"/>
  <c r="BH151" i="9"/>
  <c r="BG151" i="9"/>
  <c r="BE151" i="9"/>
  <c r="T151" i="9"/>
  <c r="R151" i="9"/>
  <c r="P151" i="9"/>
  <c r="BI149" i="9"/>
  <c r="BH149" i="9"/>
  <c r="BG149" i="9"/>
  <c r="BE149" i="9"/>
  <c r="T149" i="9"/>
  <c r="R149" i="9"/>
  <c r="P149" i="9"/>
  <c r="BI147" i="9"/>
  <c r="BH147" i="9"/>
  <c r="BG147" i="9"/>
  <c r="BE147" i="9"/>
  <c r="T147" i="9"/>
  <c r="R147" i="9"/>
  <c r="P147" i="9"/>
  <c r="BI144" i="9"/>
  <c r="BH144" i="9"/>
  <c r="BG144" i="9"/>
  <c r="BE144" i="9"/>
  <c r="T144" i="9"/>
  <c r="R144" i="9"/>
  <c r="P144" i="9"/>
  <c r="F137" i="9"/>
  <c r="F135" i="9"/>
  <c r="E133" i="9"/>
  <c r="BI120" i="9"/>
  <c r="BH120" i="9"/>
  <c r="BG120" i="9"/>
  <c r="BE120" i="9"/>
  <c r="BI119" i="9"/>
  <c r="BH119" i="9"/>
  <c r="BG119" i="9"/>
  <c r="BF119" i="9"/>
  <c r="BE119" i="9"/>
  <c r="BI118" i="9"/>
  <c r="BH118" i="9"/>
  <c r="BG118" i="9"/>
  <c r="BF118" i="9"/>
  <c r="BE118" i="9"/>
  <c r="BI117" i="9"/>
  <c r="BH117" i="9"/>
  <c r="BG117" i="9"/>
  <c r="BF117" i="9"/>
  <c r="BE117" i="9"/>
  <c r="BI116" i="9"/>
  <c r="BH116" i="9"/>
  <c r="BG116" i="9"/>
  <c r="BF116" i="9"/>
  <c r="BE116" i="9"/>
  <c r="BI115" i="9"/>
  <c r="BH115" i="9"/>
  <c r="BG115" i="9"/>
  <c r="BF115" i="9"/>
  <c r="BE115" i="9"/>
  <c r="F91" i="9"/>
  <c r="F89" i="9"/>
  <c r="E87" i="9"/>
  <c r="J24" i="9"/>
  <c r="E24" i="9"/>
  <c r="J138" i="9" s="1"/>
  <c r="J23" i="9"/>
  <c r="J21" i="9"/>
  <c r="E21" i="9"/>
  <c r="J91" i="9" s="1"/>
  <c r="J20" i="9"/>
  <c r="J18" i="9"/>
  <c r="E18" i="9"/>
  <c r="F138" i="9" s="1"/>
  <c r="J17" i="9"/>
  <c r="J12" i="9"/>
  <c r="J135" i="9" s="1"/>
  <c r="E7" i="9"/>
  <c r="E85" i="9" s="1"/>
  <c r="J254" i="9"/>
  <c r="BK226" i="9"/>
  <c r="BK185" i="9"/>
  <c r="J149" i="9"/>
  <c r="BK255" i="9"/>
  <c r="BK151" i="9"/>
  <c r="J255" i="9"/>
  <c r="J220" i="9"/>
  <c r="J173" i="9"/>
  <c r="BK173" i="9"/>
  <c r="BK155" i="9"/>
  <c r="BK236" i="9"/>
  <c r="J233" i="9"/>
  <c r="J287" i="9"/>
  <c r="J240" i="10"/>
  <c r="BK171" i="10"/>
  <c r="J222" i="10"/>
  <c r="J148" i="10"/>
  <c r="BK234" i="10"/>
  <c r="J146" i="10"/>
  <c r="J180" i="10"/>
  <c r="J224" i="10"/>
  <c r="J145" i="10"/>
  <c r="BK254" i="10"/>
  <c r="J207" i="10"/>
  <c r="BK180" i="10"/>
  <c r="J270" i="11"/>
  <c r="J243" i="11"/>
  <c r="BK195" i="11"/>
  <c r="BK249" i="11"/>
  <c r="J226" i="11"/>
  <c r="J158" i="11"/>
  <c r="J194" i="11"/>
  <c r="BK227" i="11"/>
  <c r="J179" i="11"/>
  <c r="J264" i="11"/>
  <c r="BK203" i="11"/>
  <c r="J282" i="11"/>
  <c r="BK259" i="11"/>
  <c r="BK226" i="11"/>
  <c r="BK173" i="11"/>
  <c r="BK236" i="12"/>
  <c r="BK248" i="12"/>
  <c r="BK223" i="12"/>
  <c r="J260" i="12"/>
  <c r="BK219" i="12"/>
  <c r="BK229" i="12"/>
  <c r="BK280" i="12"/>
  <c r="BK239" i="12"/>
  <c r="BK190" i="12"/>
  <c r="BK151" i="12"/>
  <c r="BK189" i="12"/>
  <c r="BK256" i="12"/>
  <c r="J231" i="12"/>
  <c r="BK201" i="12"/>
  <c r="BK163" i="12"/>
  <c r="BK147" i="12"/>
  <c r="J220" i="13"/>
  <c r="BK215" i="13"/>
  <c r="BK174" i="13"/>
  <c r="J170" i="13"/>
  <c r="J188" i="13"/>
  <c r="J199" i="13"/>
  <c r="J144" i="13"/>
  <c r="J250" i="13"/>
  <c r="J224" i="13"/>
  <c r="J202" i="13"/>
  <c r="BK190" i="13"/>
  <c r="J235" i="13"/>
  <c r="BK274" i="13"/>
  <c r="BK246" i="13"/>
  <c r="J168" i="13"/>
  <c r="BK289" i="9"/>
  <c r="BK262" i="9"/>
  <c r="BK231" i="9"/>
  <c r="BK209" i="9"/>
  <c r="BK198" i="9"/>
  <c r="BK174" i="9"/>
  <c r="J147" i="9"/>
  <c r="J262" i="9"/>
  <c r="J208" i="9"/>
  <c r="BK279" i="9"/>
  <c r="BK256" i="9"/>
  <c r="BK233" i="9"/>
  <c r="J206" i="9"/>
  <c r="J188" i="9"/>
  <c r="J161" i="9"/>
  <c r="J226" i="9"/>
  <c r="BK158" i="9"/>
  <c r="BK147" i="9"/>
  <c r="J238" i="9"/>
  <c r="BK177" i="9"/>
  <c r="J203" i="9"/>
  <c r="J174" i="9"/>
  <c r="J245" i="9"/>
  <c r="J233" i="10"/>
  <c r="J177" i="10"/>
  <c r="BK158" i="10"/>
  <c r="BK223" i="10"/>
  <c r="J203" i="10"/>
  <c r="J151" i="10"/>
  <c r="BK239" i="10"/>
  <c r="BK216" i="10"/>
  <c r="BK221" i="10"/>
  <c r="BK202" i="10"/>
  <c r="BK172" i="10"/>
  <c r="BK222" i="10"/>
  <c r="BK146" i="10"/>
  <c r="BK204" i="10"/>
  <c r="BK246" i="10"/>
  <c r="J214" i="10"/>
  <c r="J190" i="10"/>
  <c r="BK177" i="10"/>
  <c r="BK141" i="10"/>
  <c r="J184" i="11"/>
  <c r="J233" i="11"/>
  <c r="BK198" i="11"/>
  <c r="BK159" i="11"/>
  <c r="J188" i="11"/>
  <c r="BK240" i="11"/>
  <c r="BK204" i="11"/>
  <c r="BK154" i="11"/>
  <c r="BK217" i="11"/>
  <c r="J172" i="11"/>
  <c r="BK209" i="11"/>
  <c r="J177" i="11"/>
  <c r="J274" i="11"/>
  <c r="BK251" i="11"/>
  <c r="J202" i="11"/>
  <c r="J154" i="11"/>
  <c r="J269" i="11"/>
  <c r="J257" i="11"/>
  <c r="BK243" i="11"/>
  <c r="J201" i="11"/>
  <c r="J160" i="11"/>
  <c r="J147" i="11"/>
  <c r="BK222" i="12"/>
  <c r="J163" i="12"/>
  <c r="J238" i="12"/>
  <c r="J196" i="12"/>
  <c r="J266" i="12"/>
  <c r="J223" i="12"/>
  <c r="J276" i="12"/>
  <c r="BK213" i="12"/>
  <c r="J154" i="12"/>
  <c r="J245" i="12"/>
  <c r="J213" i="12"/>
  <c r="J183" i="12"/>
  <c r="BK155" i="12"/>
  <c r="BK191" i="12"/>
  <c r="BK272" i="12"/>
  <c r="BK260" i="12"/>
  <c r="J239" i="12"/>
  <c r="BK211" i="12"/>
  <c r="J200" i="12"/>
  <c r="J171" i="12"/>
  <c r="J151" i="12"/>
  <c r="BK249" i="13"/>
  <c r="BK220" i="13"/>
  <c r="J179" i="13"/>
  <c r="BK188" i="13"/>
  <c r="J148" i="13"/>
  <c r="BK144" i="13"/>
  <c r="BK192" i="13"/>
  <c r="J272" i="13"/>
  <c r="BK245" i="13"/>
  <c r="J218" i="13"/>
  <c r="BK199" i="13"/>
  <c r="J182" i="13"/>
  <c r="J236" i="13"/>
  <c r="BK157" i="13"/>
  <c r="BK262" i="13"/>
  <c r="BK241" i="13"/>
  <c r="BK153" i="13"/>
  <c r="BK274" i="9"/>
  <c r="BK258" i="9"/>
  <c r="J239" i="9"/>
  <c r="J215" i="9"/>
  <c r="J195" i="9"/>
  <c r="J163" i="9"/>
  <c r="J281" i="9"/>
  <c r="BK254" i="9"/>
  <c r="J198" i="9"/>
  <c r="BK281" i="9"/>
  <c r="BK266" i="9"/>
  <c r="BK238" i="9"/>
  <c r="BK207" i="9"/>
  <c r="J184" i="9"/>
  <c r="J156" i="9"/>
  <c r="BK208" i="9"/>
  <c r="BK161" i="9"/>
  <c r="J154" i="9"/>
  <c r="J248" i="9"/>
  <c r="J190" i="9"/>
  <c r="BK285" i="9"/>
  <c r="J266" i="9"/>
  <c r="BK275" i="9"/>
  <c r="J194" i="9"/>
  <c r="BK184" i="10"/>
  <c r="J234" i="10"/>
  <c r="BK214" i="10"/>
  <c r="J157" i="10"/>
  <c r="BK142" i="10"/>
  <c r="BK228" i="10"/>
  <c r="BK167" i="10"/>
  <c r="BK215" i="10"/>
  <c r="BK173" i="10"/>
  <c r="J223" i="10"/>
  <c r="J173" i="10"/>
  <c r="J141" i="10"/>
  <c r="BK162" i="10"/>
  <c r="J230" i="10"/>
  <c r="BK199" i="10"/>
  <c r="J185" i="10"/>
  <c r="J159" i="10"/>
  <c r="J276" i="11"/>
  <c r="BK244" i="11"/>
  <c r="J221" i="11"/>
  <c r="BK184" i="11"/>
  <c r="BK261" i="11"/>
  <c r="J185" i="11"/>
  <c r="BK228" i="11"/>
  <c r="J196" i="11"/>
  <c r="BK149" i="11"/>
  <c r="J195" i="11"/>
  <c r="J259" i="11"/>
  <c r="BK189" i="11"/>
  <c r="BK155" i="11"/>
  <c r="BK260" i="11"/>
  <c r="BK248" i="11"/>
  <c r="J159" i="11"/>
  <c r="J280" i="11"/>
  <c r="J261" i="11"/>
  <c r="J248" i="11"/>
  <c r="BK235" i="11"/>
  <c r="J209" i="11"/>
  <c r="BK166" i="11"/>
  <c r="J149" i="11"/>
  <c r="J211" i="12"/>
  <c r="BK160" i="12"/>
  <c r="BK183" i="12"/>
  <c r="J229" i="12"/>
  <c r="J172" i="12"/>
  <c r="BK249" i="12"/>
  <c r="J191" i="12"/>
  <c r="BK246" i="12"/>
  <c r="BK159" i="12"/>
  <c r="BK270" i="12"/>
  <c r="J230" i="12"/>
  <c r="BK202" i="12"/>
  <c r="BK171" i="12"/>
  <c r="BK240" i="12"/>
  <c r="J159" i="12"/>
  <c r="BK253" i="12"/>
  <c r="J236" i="12"/>
  <c r="BK224" i="12"/>
  <c r="J199" i="12"/>
  <c r="BK166" i="12"/>
  <c r="BK154" i="12"/>
  <c r="J252" i="13"/>
  <c r="J207" i="13"/>
  <c r="J212" i="13"/>
  <c r="BK176" i="13"/>
  <c r="J186" i="13"/>
  <c r="J191" i="13"/>
  <c r="BK207" i="13"/>
  <c r="J193" i="13"/>
  <c r="J153" i="13"/>
  <c r="BK252" i="13"/>
  <c r="J229" i="13"/>
  <c r="BK211" i="13"/>
  <c r="BK195" i="13"/>
  <c r="J163" i="13"/>
  <c r="J209" i="13"/>
  <c r="J270" i="13"/>
  <c r="J249" i="13"/>
  <c r="BK197" i="13"/>
  <c r="J247" i="9"/>
  <c r="J219" i="9"/>
  <c r="BK190" i="9"/>
  <c r="J159" i="9"/>
  <c r="BK264" i="9"/>
  <c r="BK220" i="9"/>
  <c r="BK272" i="9"/>
  <c r="J250" i="9"/>
  <c r="BK203" i="9"/>
  <c r="J179" i="9"/>
  <c r="J222" i="9"/>
  <c r="BK160" i="9"/>
  <c r="BK149" i="9"/>
  <c r="BK240" i="9"/>
  <c r="J155" i="9"/>
  <c r="J240" i="9"/>
  <c r="BK248" i="9"/>
  <c r="J215" i="10"/>
  <c r="BK168" i="10"/>
  <c r="J221" i="10"/>
  <c r="J164" i="10"/>
  <c r="J250" i="10"/>
  <c r="J168" i="10"/>
  <c r="J220" i="10"/>
  <c r="J246" i="10"/>
  <c r="J191" i="10"/>
  <c r="BK207" i="10"/>
  <c r="BK244" i="10"/>
  <c r="J204" i="10"/>
  <c r="J184" i="10"/>
  <c r="J142" i="10"/>
  <c r="BK156" i="11"/>
  <c r="J214" i="11"/>
  <c r="J166" i="11"/>
  <c r="J203" i="11"/>
  <c r="BK231" i="11"/>
  <c r="J163" i="11"/>
  <c r="BK221" i="11"/>
  <c r="J237" i="11"/>
  <c r="BK185" i="11"/>
  <c r="BK269" i="11"/>
  <c r="BK234" i="11"/>
  <c r="BK147" i="11"/>
  <c r="BK264" i="11"/>
  <c r="J249" i="11"/>
  <c r="J223" i="11"/>
  <c r="BK163" i="11"/>
  <c r="BK278" i="12"/>
  <c r="BK199" i="12"/>
  <c r="J241" i="12"/>
  <c r="BK178" i="12"/>
  <c r="J248" i="12"/>
  <c r="BK265" i="12"/>
  <c r="BK173" i="12"/>
  <c r="J249" i="12"/>
  <c r="BK227" i="12"/>
  <c r="BK194" i="12"/>
  <c r="J156" i="12"/>
  <c r="J190" i="12"/>
  <c r="BK266" i="12"/>
  <c r="J240" i="12"/>
  <c r="J210" i="12"/>
  <c r="BK196" i="12"/>
  <c r="J161" i="12"/>
  <c r="J144" i="12"/>
  <c r="BK218" i="13"/>
  <c r="BK205" i="13"/>
  <c r="J246" i="13"/>
  <c r="BK234" i="13"/>
  <c r="BK216" i="13"/>
  <c r="J196" i="13"/>
  <c r="J274" i="13"/>
  <c r="J241" i="13"/>
  <c r="BK212" i="13"/>
  <c r="BK191" i="13"/>
  <c r="BK256" i="13"/>
  <c r="J174" i="13"/>
  <c r="J264" i="13"/>
  <c r="BK230" i="13"/>
  <c r="BK151" i="13"/>
  <c r="J272" i="9"/>
  <c r="BK242" i="9"/>
  <c r="J214" i="9"/>
  <c r="BK188" i="9"/>
  <c r="BK156" i="9"/>
  <c r="J258" i="9"/>
  <c r="BK196" i="9"/>
  <c r="BK265" i="9"/>
  <c r="J232" i="9"/>
  <c r="BK201" i="9"/>
  <c r="J183" i="9"/>
  <c r="BK228" i="9"/>
  <c r="J166" i="9"/>
  <c r="J257" i="9"/>
  <c r="BK215" i="9"/>
  <c r="BK154" i="9"/>
  <c r="BK239" i="9"/>
  <c r="BK247" i="9"/>
  <c r="J228" i="10"/>
  <c r="BK176" i="10"/>
  <c r="BK224" i="10"/>
  <c r="J178" i="10"/>
  <c r="J143" i="10"/>
  <c r="BK220" i="10"/>
  <c r="BK145" i="10"/>
  <c r="BK185" i="10"/>
  <c r="J244" i="10"/>
  <c r="BK183" i="10"/>
  <c r="J209" i="10"/>
  <c r="BK250" i="10"/>
  <c r="BK212" i="10"/>
  <c r="BK186" i="10"/>
  <c r="BK157" i="10"/>
  <c r="J253" i="11"/>
  <c r="BK223" i="11"/>
  <c r="J161" i="11"/>
  <c r="J189" i="11"/>
  <c r="J234" i="11"/>
  <c r="BK172" i="11"/>
  <c r="BK245" i="11"/>
  <c r="BK233" i="11"/>
  <c r="J183" i="11"/>
  <c r="BK270" i="11"/>
  <c r="J235" i="11"/>
  <c r="J155" i="11"/>
  <c r="BK267" i="11"/>
  <c r="BK250" i="11"/>
  <c r="J242" i="11"/>
  <c r="BK190" i="11"/>
  <c r="J144" i="11"/>
  <c r="BK200" i="12"/>
  <c r="BK210" i="12"/>
  <c r="J201" i="12"/>
  <c r="J255" i="12"/>
  <c r="J194" i="12"/>
  <c r="J186" i="12"/>
  <c r="BK276" i="12"/>
  <c r="BK238" i="12"/>
  <c r="BK206" i="12"/>
  <c r="J166" i="12"/>
  <c r="BK233" i="12"/>
  <c r="J158" i="12"/>
  <c r="BK247" i="12"/>
  <c r="J227" i="12"/>
  <c r="J181" i="12"/>
  <c r="BK149" i="12"/>
  <c r="BK224" i="13"/>
  <c r="J216" i="13"/>
  <c r="J151" i="13"/>
  <c r="J157" i="13"/>
  <c r="J230" i="13"/>
  <c r="BK182" i="13"/>
  <c r="J259" i="13"/>
  <c r="J239" i="13"/>
  <c r="J215" i="13"/>
  <c r="J192" i="13"/>
  <c r="J155" i="13"/>
  <c r="J160" i="13"/>
  <c r="BK259" i="13"/>
  <c r="BK229" i="13"/>
  <c r="J265" i="9"/>
  <c r="J236" i="9"/>
  <c r="J207" i="9"/>
  <c r="J177" i="9"/>
  <c r="J275" i="9"/>
  <c r="J209" i="9"/>
  <c r="BK269" i="9"/>
  <c r="BK245" i="9"/>
  <c r="J196" i="9"/>
  <c r="BK287" i="9"/>
  <c r="BK163" i="9"/>
  <c r="J256" i="9"/>
  <c r="BK179" i="9"/>
  <c r="BK172" i="9"/>
  <c r="J249" i="9"/>
  <c r="BK190" i="10"/>
  <c r="J239" i="10"/>
  <c r="J193" i="10"/>
  <c r="J254" i="10"/>
  <c r="J197" i="10"/>
  <c r="J199" i="10"/>
  <c r="BK230" i="10"/>
  <c r="J171" i="10"/>
  <c r="BK203" i="10"/>
  <c r="J237" i="10"/>
  <c r="BK191" i="10"/>
  <c r="J158" i="10"/>
  <c r="J198" i="11"/>
  <c r="J217" i="11"/>
  <c r="J151" i="11"/>
  <c r="BK179" i="11"/>
  <c r="BK202" i="11"/>
  <c r="BK282" i="11"/>
  <c r="J231" i="11"/>
  <c r="BK284" i="11"/>
  <c r="BK253" i="11"/>
  <c r="J190" i="11"/>
  <c r="BK276" i="11"/>
  <c r="BK252" i="11"/>
  <c r="BK214" i="11"/>
  <c r="BK161" i="11"/>
  <c r="J256" i="12"/>
  <c r="J189" i="12"/>
  <c r="BK230" i="12"/>
  <c r="J147" i="12"/>
  <c r="J222" i="12"/>
  <c r="J217" i="12"/>
  <c r="J272" i="12"/>
  <c r="J219" i="12"/>
  <c r="BK182" i="12"/>
  <c r="BK144" i="12"/>
  <c r="J265" i="12"/>
  <c r="BK241" i="12"/>
  <c r="BK207" i="12"/>
  <c r="BK186" i="12"/>
  <c r="J160" i="12"/>
  <c r="BK270" i="13"/>
  <c r="J195" i="13"/>
  <c r="BK204" i="13"/>
  <c r="BK148" i="13"/>
  <c r="BK239" i="13"/>
  <c r="BK228" i="13"/>
  <c r="J172" i="13"/>
  <c r="BK264" i="13"/>
  <c r="BK235" i="13"/>
  <c r="J205" i="13"/>
  <c r="BK172" i="13"/>
  <c r="J204" i="13"/>
  <c r="BK155" i="13"/>
  <c r="J253" i="13"/>
  <c r="J176" i="13"/>
  <c r="J274" i="9"/>
  <c r="BK250" i="9"/>
  <c r="BK222" i="9"/>
  <c r="J201" i="9"/>
  <c r="BK166" i="9"/>
  <c r="J285" i="9"/>
  <c r="J242" i="9"/>
  <c r="J160" i="9"/>
  <c r="J253" i="9"/>
  <c r="J228" i="9"/>
  <c r="BK189" i="9"/>
  <c r="J158" i="9"/>
  <c r="J172" i="9"/>
  <c r="J151" i="9"/>
  <c r="BK219" i="9"/>
  <c r="BK249" i="9"/>
  <c r="BK194" i="9"/>
  <c r="BK214" i="9"/>
  <c r="BK209" i="10"/>
  <c r="BK159" i="10"/>
  <c r="BK217" i="10"/>
  <c r="J172" i="10"/>
  <c r="J252" i="10"/>
  <c r="J217" i="10"/>
  <c r="BK237" i="10"/>
  <c r="J186" i="10"/>
  <c r="J216" i="10"/>
  <c r="J162" i="10"/>
  <c r="BK164" i="10"/>
  <c r="BK225" i="10"/>
  <c r="BK193" i="10"/>
  <c r="J176" i="10"/>
  <c r="BK242" i="11"/>
  <c r="J240" i="11"/>
  <c r="J210" i="11"/>
  <c r="J250" i="11"/>
  <c r="BK177" i="11"/>
  <c r="BK215" i="11"/>
  <c r="BK144" i="11"/>
  <c r="J174" i="11"/>
  <c r="J215" i="11"/>
  <c r="BK158" i="11"/>
  <c r="J267" i="11"/>
  <c r="J244" i="11"/>
  <c r="BK160" i="11"/>
  <c r="BK274" i="11"/>
  <c r="J251" i="11"/>
  <c r="BK237" i="11"/>
  <c r="BK183" i="11"/>
  <c r="BK151" i="11"/>
  <c r="BK255" i="12"/>
  <c r="J280" i="12"/>
  <c r="BK231" i="12"/>
  <c r="BK176" i="12"/>
  <c r="J253" i="12"/>
  <c r="J278" i="12"/>
  <c r="BK245" i="12"/>
  <c r="BK158" i="12"/>
  <c r="BK244" i="12"/>
  <c r="J207" i="12"/>
  <c r="J178" i="12"/>
  <c r="J224" i="12"/>
  <c r="J263" i="12"/>
  <c r="J246" i="12"/>
  <c r="J202" i="12"/>
  <c r="J176" i="12"/>
  <c r="J155" i="12"/>
  <c r="BK250" i="13"/>
  <c r="J234" i="13"/>
  <c r="J190" i="13"/>
  <c r="BK187" i="13"/>
  <c r="BK193" i="13"/>
  <c r="J214" i="13"/>
  <c r="BK168" i="13"/>
  <c r="J262" i="13"/>
  <c r="BK236" i="13"/>
  <c r="BK209" i="13"/>
  <c r="BK179" i="13"/>
  <c r="J211" i="13"/>
  <c r="BK272" i="13"/>
  <c r="J256" i="13"/>
  <c r="BK186" i="13"/>
  <c r="J264" i="9"/>
  <c r="BK232" i="9"/>
  <c r="BK206" i="9"/>
  <c r="BK184" i="9"/>
  <c r="BK144" i="9"/>
  <c r="BK253" i="9"/>
  <c r="J289" i="9"/>
  <c r="BK257" i="9"/>
  <c r="J231" i="9"/>
  <c r="BK195" i="9"/>
  <c r="J144" i="9"/>
  <c r="J185" i="9"/>
  <c r="BK159" i="9"/>
  <c r="J269" i="9"/>
  <c r="J189" i="9"/>
  <c r="BK183" i="9"/>
  <c r="J279" i="9"/>
  <c r="BK252" i="10"/>
  <c r="BK148" i="10"/>
  <c r="BK233" i="10"/>
  <c r="BK197" i="10"/>
  <c r="BK147" i="10"/>
  <c r="J225" i="10"/>
  <c r="J147" i="10"/>
  <c r="BK178" i="10"/>
  <c r="J212" i="10"/>
  <c r="BK151" i="10"/>
  <c r="J167" i="10"/>
  <c r="BK240" i="10"/>
  <c r="J202" i="10"/>
  <c r="J183" i="10"/>
  <c r="BK143" i="10"/>
  <c r="BK201" i="11"/>
  <c r="J227" i="11"/>
  <c r="BK188" i="11"/>
  <c r="J228" i="11"/>
  <c r="BK174" i="11"/>
  <c r="BK194" i="11"/>
  <c r="J252" i="11"/>
  <c r="J173" i="11"/>
  <c r="J204" i="11"/>
  <c r="BK280" i="11"/>
  <c r="BK257" i="11"/>
  <c r="BK196" i="11"/>
  <c r="J284" i="11"/>
  <c r="J260" i="11"/>
  <c r="J245" i="11"/>
  <c r="BK210" i="11"/>
  <c r="J156" i="11"/>
  <c r="BK257" i="12"/>
  <c r="BK161" i="12"/>
  <c r="J233" i="12"/>
  <c r="J173" i="12"/>
  <c r="J247" i="12"/>
  <c r="BK263" i="12"/>
  <c r="BK172" i="12"/>
  <c r="J257" i="12"/>
  <c r="BK217" i="12"/>
  <c r="BK181" i="12"/>
  <c r="J149" i="12"/>
  <c r="J270" i="12"/>
  <c r="J244" i="12"/>
  <c r="J206" i="12"/>
  <c r="J182" i="12"/>
  <c r="BK156" i="12"/>
  <c r="BK266" i="13"/>
  <c r="BK242" i="13"/>
  <c r="J187" i="13"/>
  <c r="J245" i="13"/>
  <c r="BK214" i="13"/>
  <c r="BK202" i="13"/>
  <c r="BK160" i="13"/>
  <c r="BK253" i="13"/>
  <c r="J228" i="13"/>
  <c r="J197" i="13"/>
  <c r="BK170" i="13"/>
  <c r="BK196" i="13"/>
  <c r="J266" i="13"/>
  <c r="J242" i="13"/>
  <c r="BK163" i="13"/>
  <c r="P143" i="9" l="1"/>
  <c r="P153" i="9"/>
  <c r="P142" i="9" s="1"/>
  <c r="T178" i="9"/>
  <c r="R263" i="9"/>
  <c r="R284" i="9"/>
  <c r="T150" i="10"/>
  <c r="T163" i="10"/>
  <c r="T236" i="10"/>
  <c r="T235" i="10" s="1"/>
  <c r="T249" i="10"/>
  <c r="BK178" i="11"/>
  <c r="J178" i="11" s="1"/>
  <c r="J103" i="11" s="1"/>
  <c r="BK258" i="11"/>
  <c r="J258" i="11" s="1"/>
  <c r="J105" i="11" s="1"/>
  <c r="P177" i="12"/>
  <c r="T254" i="12"/>
  <c r="T153" i="9"/>
  <c r="T165" i="9"/>
  <c r="T241" i="9"/>
  <c r="P271" i="9"/>
  <c r="P270" i="9" s="1"/>
  <c r="T284" i="9"/>
  <c r="T140" i="10"/>
  <c r="T139" i="10" s="1"/>
  <c r="BK163" i="10"/>
  <c r="J163" i="10"/>
  <c r="J101" i="10"/>
  <c r="BK236" i="10"/>
  <c r="J236" i="10" s="1"/>
  <c r="J104" i="10" s="1"/>
  <c r="R249" i="10"/>
  <c r="T143" i="11"/>
  <c r="R153" i="11"/>
  <c r="R165" i="11"/>
  <c r="R236" i="11"/>
  <c r="P258" i="11"/>
  <c r="R143" i="12"/>
  <c r="R153" i="12"/>
  <c r="R142" i="12" s="1"/>
  <c r="R165" i="12"/>
  <c r="P232" i="12"/>
  <c r="BK262" i="12"/>
  <c r="J262" i="12"/>
  <c r="J107" i="12" s="1"/>
  <c r="BK143" i="13"/>
  <c r="R143" i="13"/>
  <c r="BK208" i="13"/>
  <c r="J208" i="13" s="1"/>
  <c r="J103" i="13" s="1"/>
  <c r="BK223" i="13"/>
  <c r="J223" i="13" s="1"/>
  <c r="J105" i="13" s="1"/>
  <c r="BK143" i="9"/>
  <c r="J143" i="9" s="1"/>
  <c r="J98" i="9" s="1"/>
  <c r="R153" i="9"/>
  <c r="P165" i="9"/>
  <c r="P241" i="9"/>
  <c r="BK271" i="9"/>
  <c r="J271" i="9"/>
  <c r="J107" i="9"/>
  <c r="BK140" i="10"/>
  <c r="J140" i="10" s="1"/>
  <c r="J98" i="10" s="1"/>
  <c r="P163" i="10"/>
  <c r="P236" i="10"/>
  <c r="P235" i="10" s="1"/>
  <c r="BK249" i="10"/>
  <c r="J249" i="10" s="1"/>
  <c r="J107" i="10" s="1"/>
  <c r="R178" i="11"/>
  <c r="T258" i="11"/>
  <c r="P143" i="12"/>
  <c r="T177" i="12"/>
  <c r="P262" i="12"/>
  <c r="P261" i="12"/>
  <c r="T143" i="13"/>
  <c r="T208" i="13"/>
  <c r="P238" i="13"/>
  <c r="P237" i="13"/>
  <c r="BK178" i="9"/>
  <c r="BK263" i="9"/>
  <c r="J263" i="9"/>
  <c r="J105" i="9" s="1"/>
  <c r="P140" i="10"/>
  <c r="P139" i="10"/>
  <c r="R208" i="10"/>
  <c r="BK143" i="11"/>
  <c r="P178" i="11"/>
  <c r="BK266" i="11"/>
  <c r="J266" i="11" s="1"/>
  <c r="J107" i="11" s="1"/>
  <c r="BK285" i="11"/>
  <c r="J285" i="11"/>
  <c r="J111" i="11"/>
  <c r="T165" i="12"/>
  <c r="BK254" i="12"/>
  <c r="J254" i="12"/>
  <c r="J105" i="12"/>
  <c r="P275" i="12"/>
  <c r="P143" i="13"/>
  <c r="R208" i="13"/>
  <c r="P223" i="13"/>
  <c r="T143" i="9"/>
  <c r="BK165" i="9"/>
  <c r="J165" i="9"/>
  <c r="J102" i="9"/>
  <c r="BK241" i="9"/>
  <c r="J241" i="9"/>
  <c r="J104" i="9"/>
  <c r="R271" i="9"/>
  <c r="R270" i="9" s="1"/>
  <c r="BK290" i="9"/>
  <c r="J290" i="9"/>
  <c r="J111" i="9"/>
  <c r="BK150" i="10"/>
  <c r="BK208" i="10"/>
  <c r="J208" i="10"/>
  <c r="J102" i="10"/>
  <c r="BK255" i="10"/>
  <c r="J255" i="10" s="1"/>
  <c r="J108" i="10" s="1"/>
  <c r="BK153" i="11"/>
  <c r="J153" i="11" s="1"/>
  <c r="J99" i="11" s="1"/>
  <c r="P165" i="11"/>
  <c r="P236" i="11"/>
  <c r="R266" i="11"/>
  <c r="R265" i="11"/>
  <c r="T279" i="11"/>
  <c r="BK143" i="12"/>
  <c r="J143" i="12" s="1"/>
  <c r="J98" i="12" s="1"/>
  <c r="T153" i="12"/>
  <c r="BK165" i="12"/>
  <c r="J165" i="12"/>
  <c r="J102" i="12" s="1"/>
  <c r="R232" i="12"/>
  <c r="R262" i="12"/>
  <c r="R261" i="12"/>
  <c r="BK275" i="12"/>
  <c r="J275" i="12" s="1"/>
  <c r="J110" i="12" s="1"/>
  <c r="P162" i="13"/>
  <c r="BK201" i="13"/>
  <c r="R201" i="13"/>
  <c r="R223" i="13"/>
  <c r="T238" i="13"/>
  <c r="T237" i="13" s="1"/>
  <c r="BK269" i="13"/>
  <c r="J269" i="13"/>
  <c r="J110" i="13" s="1"/>
  <c r="R143" i="9"/>
  <c r="R142" i="9"/>
  <c r="P178" i="9"/>
  <c r="P263" i="9"/>
  <c r="R140" i="10"/>
  <c r="R139" i="10"/>
  <c r="R163" i="10"/>
  <c r="R236" i="10"/>
  <c r="R235" i="10"/>
  <c r="T178" i="11"/>
  <c r="R258" i="11"/>
  <c r="P279" i="11"/>
  <c r="BK153" i="12"/>
  <c r="J153" i="12"/>
  <c r="J99" i="12" s="1"/>
  <c r="R177" i="12"/>
  <c r="P254" i="12"/>
  <c r="R275" i="12"/>
  <c r="BK162" i="13"/>
  <c r="J162" i="13"/>
  <c r="J99" i="13" s="1"/>
  <c r="P201" i="13"/>
  <c r="T223" i="13"/>
  <c r="R269" i="13"/>
  <c r="R165" i="9"/>
  <c r="R241" i="9"/>
  <c r="T271" i="9"/>
  <c r="T270" i="9" s="1"/>
  <c r="BK284" i="9"/>
  <c r="J284" i="9" s="1"/>
  <c r="J110" i="9" s="1"/>
  <c r="P150" i="10"/>
  <c r="P208" i="10"/>
  <c r="P249" i="10"/>
  <c r="P143" i="11"/>
  <c r="P153" i="11"/>
  <c r="BK165" i="11"/>
  <c r="J165" i="11" s="1"/>
  <c r="J102" i="11" s="1"/>
  <c r="T165" i="11"/>
  <c r="T236" i="11"/>
  <c r="T266" i="11"/>
  <c r="T265" i="11"/>
  <c r="BK279" i="11"/>
  <c r="J279" i="11" s="1"/>
  <c r="J110" i="11" s="1"/>
  <c r="T143" i="12"/>
  <c r="T142" i="12"/>
  <c r="BK177" i="12"/>
  <c r="J177" i="12" s="1"/>
  <c r="J103" i="12" s="1"/>
  <c r="BK232" i="12"/>
  <c r="R254" i="12"/>
  <c r="T275" i="12"/>
  <c r="R162" i="13"/>
  <c r="P208" i="13"/>
  <c r="BK238" i="13"/>
  <c r="J238" i="13" s="1"/>
  <c r="J107" i="13" s="1"/>
  <c r="T269" i="13"/>
  <c r="BK153" i="9"/>
  <c r="J153" i="9" s="1"/>
  <c r="J99" i="9" s="1"/>
  <c r="R178" i="9"/>
  <c r="R164" i="9" s="1"/>
  <c r="T263" i="9"/>
  <c r="P284" i="9"/>
  <c r="R150" i="10"/>
  <c r="R149" i="10" s="1"/>
  <c r="T208" i="10"/>
  <c r="R143" i="11"/>
  <c r="R142" i="11"/>
  <c r="T153" i="11"/>
  <c r="BK236" i="11"/>
  <c r="J236" i="11"/>
  <c r="J104" i="11"/>
  <c r="P266" i="11"/>
  <c r="P265" i="11" s="1"/>
  <c r="R279" i="11"/>
  <c r="P153" i="12"/>
  <c r="P165" i="12"/>
  <c r="T232" i="12"/>
  <c r="T262" i="12"/>
  <c r="T261" i="12" s="1"/>
  <c r="BK281" i="12"/>
  <c r="J281" i="12"/>
  <c r="J111" i="12" s="1"/>
  <c r="T162" i="13"/>
  <c r="T201" i="13"/>
  <c r="T200" i="13"/>
  <c r="R238" i="13"/>
  <c r="R237" i="13" s="1"/>
  <c r="P269" i="13"/>
  <c r="BK275" i="13"/>
  <c r="J275" i="13"/>
  <c r="J111" i="13" s="1"/>
  <c r="BK162" i="9"/>
  <c r="J162" i="9" s="1"/>
  <c r="J100" i="9" s="1"/>
  <c r="BK280" i="9"/>
  <c r="J280" i="9"/>
  <c r="J109" i="9" s="1"/>
  <c r="BK278" i="9"/>
  <c r="BK245" i="10"/>
  <c r="J245" i="10"/>
  <c r="J106" i="10" s="1"/>
  <c r="BK162" i="11"/>
  <c r="J162" i="11"/>
  <c r="J100" i="11" s="1"/>
  <c r="BK275" i="11"/>
  <c r="J275" i="11"/>
  <c r="J109" i="11"/>
  <c r="BK162" i="12"/>
  <c r="J162" i="12" s="1"/>
  <c r="J100" i="12" s="1"/>
  <c r="BK271" i="12"/>
  <c r="J271" i="12"/>
  <c r="J109" i="12" s="1"/>
  <c r="BK198" i="13"/>
  <c r="J198" i="13" s="1"/>
  <c r="J100" i="13" s="1"/>
  <c r="BK219" i="13"/>
  <c r="J219" i="13" s="1"/>
  <c r="J104" i="13" s="1"/>
  <c r="BK273" i="11"/>
  <c r="BK269" i="12"/>
  <c r="J269" i="12"/>
  <c r="J108" i="12" s="1"/>
  <c r="BK265" i="13"/>
  <c r="J265" i="13"/>
  <c r="J109" i="13" s="1"/>
  <c r="BK243" i="10"/>
  <c r="BK263" i="13"/>
  <c r="J263" i="13"/>
  <c r="J108" i="13" s="1"/>
  <c r="J135" i="13"/>
  <c r="BF193" i="13"/>
  <c r="BF199" i="13"/>
  <c r="BF214" i="13"/>
  <c r="BF234" i="13"/>
  <c r="BF245" i="13"/>
  <c r="BF266" i="13"/>
  <c r="F138" i="13"/>
  <c r="BF144" i="13"/>
  <c r="BF168" i="13"/>
  <c r="BF192" i="13"/>
  <c r="BF205" i="13"/>
  <c r="BF212" i="13"/>
  <c r="BF215" i="13"/>
  <c r="BF220" i="13"/>
  <c r="BF241" i="13"/>
  <c r="BF259" i="13"/>
  <c r="BF274" i="13"/>
  <c r="J137" i="13"/>
  <c r="BF264" i="13"/>
  <c r="BF270" i="13"/>
  <c r="BF186" i="13"/>
  <c r="BF187" i="13"/>
  <c r="BF197" i="13"/>
  <c r="BF236" i="13"/>
  <c r="BF148" i="13"/>
  <c r="BF153" i="13"/>
  <c r="BF163" i="13"/>
  <c r="BF172" i="13"/>
  <c r="BF204" i="13"/>
  <c r="BF211" i="13"/>
  <c r="BF216" i="13"/>
  <c r="BF224" i="13"/>
  <c r="BF229" i="13"/>
  <c r="BF235" i="13"/>
  <c r="BF242" i="13"/>
  <c r="BF250" i="13"/>
  <c r="BF262" i="13"/>
  <c r="E131" i="13"/>
  <c r="BF151" i="13"/>
  <c r="BF174" i="13"/>
  <c r="BF179" i="13"/>
  <c r="BF190" i="13"/>
  <c r="BF196" i="13"/>
  <c r="BF207" i="13"/>
  <c r="BF218" i="13"/>
  <c r="BF230" i="13"/>
  <c r="BF239" i="13"/>
  <c r="BF249" i="13"/>
  <c r="BF252" i="13"/>
  <c r="BF256" i="13"/>
  <c r="J138" i="13"/>
  <c r="BF157" i="13"/>
  <c r="BF160" i="13"/>
  <c r="BF191" i="13"/>
  <c r="BF195" i="13"/>
  <c r="BF202" i="13"/>
  <c r="BF246" i="13"/>
  <c r="BF155" i="13"/>
  <c r="BF170" i="13"/>
  <c r="BF176" i="13"/>
  <c r="BF182" i="13"/>
  <c r="BF188" i="13"/>
  <c r="BF209" i="13"/>
  <c r="BF228" i="13"/>
  <c r="BF253" i="13"/>
  <c r="BF272" i="13"/>
  <c r="BF156" i="12"/>
  <c r="BF182" i="12"/>
  <c r="BF194" i="12"/>
  <c r="BF238" i="12"/>
  <c r="BF257" i="12"/>
  <c r="BF161" i="12"/>
  <c r="BF171" i="12"/>
  <c r="BF202" i="12"/>
  <c r="BF210" i="12"/>
  <c r="BF219" i="12"/>
  <c r="BF222" i="12"/>
  <c r="BF236" i="12"/>
  <c r="BF246" i="12"/>
  <c r="BF255" i="12"/>
  <c r="BF270" i="12"/>
  <c r="BF280" i="12"/>
  <c r="J143" i="11"/>
  <c r="J98" i="11"/>
  <c r="E85" i="12"/>
  <c r="J91" i="12"/>
  <c r="BF147" i="12"/>
  <c r="BF154" i="12"/>
  <c r="BF201" i="12"/>
  <c r="BF223" i="12"/>
  <c r="BF229" i="12"/>
  <c r="BF241" i="12"/>
  <c r="BF266" i="12"/>
  <c r="BF278" i="12"/>
  <c r="J92" i="12"/>
  <c r="BF160" i="12"/>
  <c r="BF163" i="12"/>
  <c r="BF176" i="12"/>
  <c r="BF189" i="12"/>
  <c r="BF196" i="12"/>
  <c r="BF200" i="12"/>
  <c r="BF224" i="12"/>
  <c r="BF233" i="12"/>
  <c r="BF248" i="12"/>
  <c r="BF253" i="12"/>
  <c r="BF256" i="12"/>
  <c r="F92" i="12"/>
  <c r="BF144" i="12"/>
  <c r="BF149" i="12"/>
  <c r="BF173" i="12"/>
  <c r="BF213" i="12"/>
  <c r="BF227" i="12"/>
  <c r="BF244" i="12"/>
  <c r="BF263" i="12"/>
  <c r="BF272" i="12"/>
  <c r="J135" i="12"/>
  <c r="BF159" i="12"/>
  <c r="BF166" i="12"/>
  <c r="BF181" i="12"/>
  <c r="BF186" i="12"/>
  <c r="BF190" i="12"/>
  <c r="BF199" i="12"/>
  <c r="BF206" i="12"/>
  <c r="BF217" i="12"/>
  <c r="BF247" i="12"/>
  <c r="BF276" i="12"/>
  <c r="BF151" i="12"/>
  <c r="BF155" i="12"/>
  <c r="BF178" i="12"/>
  <c r="BF211" i="12"/>
  <c r="BF230" i="12"/>
  <c r="BF158" i="12"/>
  <c r="BF172" i="12"/>
  <c r="BF183" i="12"/>
  <c r="BF191" i="12"/>
  <c r="BF207" i="12"/>
  <c r="BF231" i="12"/>
  <c r="BF239" i="12"/>
  <c r="BF240" i="12"/>
  <c r="BF245" i="12"/>
  <c r="BF249" i="12"/>
  <c r="BF260" i="12"/>
  <c r="BF265" i="12"/>
  <c r="J91" i="11"/>
  <c r="BF209" i="11"/>
  <c r="BF214" i="11"/>
  <c r="BF237" i="11"/>
  <c r="BF240" i="11"/>
  <c r="BF242" i="11"/>
  <c r="BF245" i="11"/>
  <c r="BF249" i="11"/>
  <c r="BF251" i="11"/>
  <c r="BF261" i="11"/>
  <c r="BF270" i="11"/>
  <c r="BF282" i="11"/>
  <c r="BF284" i="11"/>
  <c r="J150" i="10"/>
  <c r="J100" i="10" s="1"/>
  <c r="J89" i="11"/>
  <c r="BF149" i="11"/>
  <c r="BF161" i="11"/>
  <c r="BF174" i="11"/>
  <c r="BF183" i="11"/>
  <c r="BF204" i="11"/>
  <c r="BF217" i="11"/>
  <c r="BF243" i="11"/>
  <c r="BF250" i="11"/>
  <c r="BF252" i="11"/>
  <c r="BF257" i="11"/>
  <c r="BF264" i="11"/>
  <c r="BF267" i="11"/>
  <c r="BF151" i="11"/>
  <c r="BF163" i="11"/>
  <c r="BF195" i="11"/>
  <c r="BF196" i="11"/>
  <c r="BF198" i="11"/>
  <c r="BF221" i="11"/>
  <c r="J92" i="11"/>
  <c r="BF147" i="11"/>
  <c r="BF156" i="11"/>
  <c r="BF159" i="11"/>
  <c r="BF185" i="11"/>
  <c r="BF189" i="11"/>
  <c r="BF203" i="11"/>
  <c r="BF223" i="11"/>
  <c r="BF235" i="11"/>
  <c r="BF248" i="11"/>
  <c r="E85" i="11"/>
  <c r="F92" i="11"/>
  <c r="BF184" i="11"/>
  <c r="BF188" i="11"/>
  <c r="BF201" i="11"/>
  <c r="BF215" i="11"/>
  <c r="BF227" i="11"/>
  <c r="BF244" i="11"/>
  <c r="BF259" i="11"/>
  <c r="BF276" i="11"/>
  <c r="BF160" i="11"/>
  <c r="BF172" i="11"/>
  <c r="BF190" i="11"/>
  <c r="BF210" i="11"/>
  <c r="BF226" i="11"/>
  <c r="BF231" i="11"/>
  <c r="BF144" i="11"/>
  <c r="BF154" i="11"/>
  <c r="BF155" i="11"/>
  <c r="BF177" i="11"/>
  <c r="BF179" i="11"/>
  <c r="BF260" i="11"/>
  <c r="BF269" i="11"/>
  <c r="BF274" i="11"/>
  <c r="BK139" i="10"/>
  <c r="BF158" i="11"/>
  <c r="BF166" i="11"/>
  <c r="BF173" i="11"/>
  <c r="BF194" i="11"/>
  <c r="BF202" i="11"/>
  <c r="BF228" i="11"/>
  <c r="BF233" i="11"/>
  <c r="BF234" i="11"/>
  <c r="BF253" i="11"/>
  <c r="BF280" i="11"/>
  <c r="BK142" i="9"/>
  <c r="J142" i="9" s="1"/>
  <c r="J97" i="9" s="1"/>
  <c r="F92" i="10"/>
  <c r="BF151" i="10"/>
  <c r="BF171" i="10"/>
  <c r="BF224" i="10"/>
  <c r="BF228" i="10"/>
  <c r="BF148" i="10"/>
  <c r="BF173" i="10"/>
  <c r="BF185" i="10"/>
  <c r="BF230" i="10"/>
  <c r="BF234" i="10"/>
  <c r="BF244" i="10"/>
  <c r="J91" i="10"/>
  <c r="E128" i="10"/>
  <c r="BF158" i="10"/>
  <c r="BF178" i="10"/>
  <c r="BF199" i="10"/>
  <c r="BF217" i="10"/>
  <c r="BF225" i="10"/>
  <c r="BF237" i="10"/>
  <c r="BF250" i="10"/>
  <c r="BF143" i="10"/>
  <c r="BF147" i="10"/>
  <c r="BF157" i="10"/>
  <c r="BF159" i="10"/>
  <c r="BF164" i="10"/>
  <c r="BF176" i="10"/>
  <c r="BF193" i="10"/>
  <c r="BF203" i="10"/>
  <c r="BF223" i="10"/>
  <c r="BF239" i="10"/>
  <c r="BF246" i="10"/>
  <c r="J92" i="10"/>
  <c r="J132" i="10"/>
  <c r="BF177" i="10"/>
  <c r="BF191" i="10"/>
  <c r="BF207" i="10"/>
  <c r="BF221" i="10"/>
  <c r="BF233" i="10"/>
  <c r="BF141" i="10"/>
  <c r="BF172" i="10"/>
  <c r="BF183" i="10"/>
  <c r="BF184" i="10"/>
  <c r="BF186" i="10"/>
  <c r="BF190" i="10"/>
  <c r="BF209" i="10"/>
  <c r="BF215" i="10"/>
  <c r="BF240" i="10"/>
  <c r="BF142" i="10"/>
  <c r="BF145" i="10"/>
  <c r="BF162" i="10"/>
  <c r="BF180" i="10"/>
  <c r="BF197" i="10"/>
  <c r="BF202" i="10"/>
  <c r="BF212" i="10"/>
  <c r="BF214" i="10"/>
  <c r="BF222" i="10"/>
  <c r="BF252" i="10"/>
  <c r="BF146" i="10"/>
  <c r="BF167" i="10"/>
  <c r="BF168" i="10"/>
  <c r="BF204" i="10"/>
  <c r="BF216" i="10"/>
  <c r="BF220" i="10"/>
  <c r="BF254" i="10"/>
  <c r="E131" i="9"/>
  <c r="J137" i="9"/>
  <c r="BF147" i="9"/>
  <c r="BF151" i="9"/>
  <c r="BF156" i="9"/>
  <c r="BF160" i="9"/>
  <c r="BF173" i="9"/>
  <c r="BF185" i="9"/>
  <c r="BF201" i="9"/>
  <c r="BF207" i="9"/>
  <c r="BF215" i="9"/>
  <c r="BF228" i="9"/>
  <c r="BF232" i="9"/>
  <c r="BF239" i="9"/>
  <c r="BF254" i="9"/>
  <c r="BF256" i="9"/>
  <c r="BF285" i="9"/>
  <c r="J92" i="9"/>
  <c r="BF144" i="9"/>
  <c r="BF159" i="9"/>
  <c r="BF177" i="9"/>
  <c r="BF183" i="9"/>
  <c r="BF195" i="9"/>
  <c r="BF250" i="9"/>
  <c r="J89" i="9"/>
  <c r="BF184" i="9"/>
  <c r="BF206" i="9"/>
  <c r="BF236" i="9"/>
  <c r="BF247" i="9"/>
  <c r="BF255" i="9"/>
  <c r="BF258" i="9"/>
  <c r="BF265" i="9"/>
  <c r="BF272" i="9"/>
  <c r="BF274" i="9"/>
  <c r="BF279" i="9"/>
  <c r="BF287" i="9"/>
  <c r="BF149" i="9"/>
  <c r="BF163" i="9"/>
  <c r="BF166" i="9"/>
  <c r="BF220" i="9"/>
  <c r="BF222" i="9"/>
  <c r="BF245" i="9"/>
  <c r="BF289" i="9"/>
  <c r="BF174" i="9"/>
  <c r="BF209" i="9"/>
  <c r="BF257" i="9"/>
  <c r="BF262" i="9"/>
  <c r="BF269" i="9"/>
  <c r="BF275" i="9"/>
  <c r="F92" i="9"/>
  <c r="BF155" i="9"/>
  <c r="BF172" i="9"/>
  <c r="BF188" i="9"/>
  <c r="BF194" i="9"/>
  <c r="BF198" i="9"/>
  <c r="BF219" i="9"/>
  <c r="BF226" i="9"/>
  <c r="BF242" i="9"/>
  <c r="BF264" i="9"/>
  <c r="BF281" i="9"/>
  <c r="BF161" i="9"/>
  <c r="BF179" i="9"/>
  <c r="BF190" i="9"/>
  <c r="BF203" i="9"/>
  <c r="BF214" i="9"/>
  <c r="BF238" i="9"/>
  <c r="BF248" i="9"/>
  <c r="BF266" i="9"/>
  <c r="BF154" i="9"/>
  <c r="BF158" i="9"/>
  <c r="BF189" i="9"/>
  <c r="BF196" i="9"/>
  <c r="BF208" i="9"/>
  <c r="BF231" i="9"/>
  <c r="BF233" i="9"/>
  <c r="BF240" i="9"/>
  <c r="BF249" i="9"/>
  <c r="BF253" i="9"/>
  <c r="F39" i="9"/>
  <c r="F39" i="13"/>
  <c r="F37" i="9"/>
  <c r="F35" i="11"/>
  <c r="F38" i="13"/>
  <c r="F35" i="13"/>
  <c r="F37" i="10"/>
  <c r="J35" i="11"/>
  <c r="F37" i="12"/>
  <c r="J35" i="12"/>
  <c r="F35" i="9"/>
  <c r="F38" i="9"/>
  <c r="F38" i="12"/>
  <c r="F39" i="10"/>
  <c r="F37" i="11"/>
  <c r="F35" i="12"/>
  <c r="F35" i="10"/>
  <c r="J35" i="13"/>
  <c r="F38" i="10"/>
  <c r="F38" i="11"/>
  <c r="F37" i="13"/>
  <c r="J35" i="9"/>
  <c r="J35" i="10"/>
  <c r="F39" i="11"/>
  <c r="F39" i="12"/>
  <c r="R200" i="13" l="1"/>
  <c r="P149" i="10"/>
  <c r="BK261" i="12"/>
  <c r="J261" i="12" s="1"/>
  <c r="J106" i="12" s="1"/>
  <c r="P164" i="12"/>
  <c r="T142" i="9"/>
  <c r="R141" i="9"/>
  <c r="J178" i="9"/>
  <c r="J103" i="9" s="1"/>
  <c r="BK164" i="9"/>
  <c r="J164" i="9" s="1"/>
  <c r="J101" i="9" s="1"/>
  <c r="J243" i="10"/>
  <c r="J105" i="10" s="1"/>
  <c r="BK235" i="10"/>
  <c r="J235" i="10" s="1"/>
  <c r="J103" i="10" s="1"/>
  <c r="J273" i="11"/>
  <c r="J108" i="11" s="1"/>
  <c r="BK265" i="11"/>
  <c r="J265" i="11" s="1"/>
  <c r="J106" i="11" s="1"/>
  <c r="J278" i="9"/>
  <c r="J108" i="9" s="1"/>
  <c r="BK270" i="9"/>
  <c r="J270" i="9" s="1"/>
  <c r="J106" i="9" s="1"/>
  <c r="J232" i="12"/>
  <c r="J104" i="12" s="1"/>
  <c r="BK164" i="12"/>
  <c r="J164" i="12" s="1"/>
  <c r="J101" i="12" s="1"/>
  <c r="P164" i="9"/>
  <c r="P141" i="9" s="1"/>
  <c r="BK142" i="13"/>
  <c r="J142" i="13" s="1"/>
  <c r="J97" i="13" s="1"/>
  <c r="R164" i="12"/>
  <c r="R141" i="12"/>
  <c r="T164" i="9"/>
  <c r="P142" i="11"/>
  <c r="BK200" i="13"/>
  <c r="J200" i="13"/>
  <c r="J101" i="13" s="1"/>
  <c r="P164" i="11"/>
  <c r="BK149" i="10"/>
  <c r="J149" i="10"/>
  <c r="J99" i="10" s="1"/>
  <c r="P142" i="13"/>
  <c r="P138" i="10"/>
  <c r="P142" i="12"/>
  <c r="P141" i="12" s="1"/>
  <c r="BK142" i="12"/>
  <c r="J142" i="12"/>
  <c r="J97" i="12" s="1"/>
  <c r="T164" i="12"/>
  <c r="T141" i="12" s="1"/>
  <c r="T164" i="11"/>
  <c r="R138" i="10"/>
  <c r="P200" i="13"/>
  <c r="BK142" i="11"/>
  <c r="J142" i="11"/>
  <c r="J97" i="11"/>
  <c r="T142" i="13"/>
  <c r="T141" i="13" s="1"/>
  <c r="T142" i="11"/>
  <c r="T149" i="10"/>
  <c r="T138" i="10"/>
  <c r="BK164" i="11"/>
  <c r="J164" i="11" s="1"/>
  <c r="J101" i="11" s="1"/>
  <c r="R142" i="13"/>
  <c r="R141" i="13"/>
  <c r="R164" i="11"/>
  <c r="R141" i="11" s="1"/>
  <c r="J143" i="13"/>
  <c r="J98" i="13"/>
  <c r="BK237" i="13"/>
  <c r="J237" i="13" s="1"/>
  <c r="J106" i="13" s="1"/>
  <c r="J201" i="13"/>
  <c r="J102" i="13"/>
  <c r="J139" i="10"/>
  <c r="J97" i="10" s="1"/>
  <c r="T141" i="11" l="1"/>
  <c r="T141" i="9"/>
  <c r="BK141" i="12"/>
  <c r="J141" i="12" s="1"/>
  <c r="J96" i="12" s="1"/>
  <c r="BK141" i="9"/>
  <c r="J141" i="9" s="1"/>
  <c r="J96" i="9" s="1"/>
  <c r="J30" i="9" s="1"/>
  <c r="J120" i="9" s="1"/>
  <c r="BF120" i="9" s="1"/>
  <c r="F36" i="9" s="1"/>
  <c r="P141" i="11"/>
  <c r="P141" i="13"/>
  <c r="BK141" i="11"/>
  <c r="J141" i="11"/>
  <c r="J96" i="11" s="1"/>
  <c r="J30" i="11" s="1"/>
  <c r="J120" i="11" s="1"/>
  <c r="BF120" i="11" s="1"/>
  <c r="F36" i="11" s="1"/>
  <c r="BK141" i="13"/>
  <c r="J141" i="13"/>
  <c r="J96" i="13" s="1"/>
  <c r="J30" i="13" s="1"/>
  <c r="J120" i="13" s="1"/>
  <c r="BF120" i="13" s="1"/>
  <c r="J36" i="13" s="1"/>
  <c r="BK138" i="10"/>
  <c r="J138" i="10"/>
  <c r="J96" i="10" s="1"/>
  <c r="J30" i="10" s="1"/>
  <c r="J117" i="10" s="1"/>
  <c r="BF117" i="10" s="1"/>
  <c r="J36" i="10" s="1"/>
  <c r="J36" i="9" l="1"/>
  <c r="J114" i="9"/>
  <c r="J122" i="9" s="1"/>
  <c r="J30" i="12"/>
  <c r="J111" i="10"/>
  <c r="J119" i="10" s="1"/>
  <c r="F36" i="10"/>
  <c r="J36" i="11"/>
  <c r="J114" i="11"/>
  <c r="J122" i="11"/>
  <c r="F36" i="13"/>
  <c r="J114" i="13"/>
  <c r="J31" i="13" s="1"/>
  <c r="J32" i="13" s="1"/>
  <c r="J120" i="12" l="1"/>
  <c r="J31" i="9"/>
  <c r="J32" i="9" s="1"/>
  <c r="J41" i="9" s="1"/>
  <c r="J41" i="13"/>
  <c r="J31" i="11"/>
  <c r="J31" i="10"/>
  <c r="J122" i="13"/>
  <c r="J32" i="11"/>
  <c r="J32" i="10"/>
  <c r="J114" i="12" l="1"/>
  <c r="BF120" i="12"/>
  <c r="J41" i="11"/>
  <c r="J41" i="10"/>
  <c r="F36" i="12" l="1"/>
  <c r="J36" i="12"/>
  <c r="J31" i="12"/>
  <c r="J32" i="12" s="1"/>
  <c r="J122" i="12"/>
  <c r="J41" i="12" l="1"/>
</calcChain>
</file>

<file path=xl/sharedStrings.xml><?xml version="1.0" encoding="utf-8"?>
<sst xmlns="http://schemas.openxmlformats.org/spreadsheetml/2006/main" count="8777" uniqueCount="778">
  <si>
    <t/>
  </si>
  <si>
    <t>False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</si>
  <si>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</si>
  <si>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</si>
  <si>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</si>
  <si>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</si>
  <si>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</si>
  <si>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</si>
  <si>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>Bratislava</t>
  </si>
  <si>
    <t>Dátum:</t>
  </si>
  <si>
    <t>Objednávateľ:</t>
  </si>
  <si>
    <t>IČO:</t>
  </si>
  <si>
    <t>00492736</t>
  </si>
  <si>
    <t>Dopravný podnik Bratislava, akciová spoločnosť</t>
  </si>
  <si>
    <t>IČ DPH:</t>
  </si>
  <si>
    <t>SK2020298786</t>
  </si>
  <si>
    <t>Zhotoviteľ:</t>
  </si>
  <si>
    <t>Projektant:</t>
  </si>
  <si>
    <t>True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</si>
  <si>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</si>
  <si>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</si>
  <si>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</si>
  <si>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</si>
  <si>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</si>
  <si>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</si>
  <si>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</si>
  <si>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</si>
  <si>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</si>
  <si>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</si>
  <si>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</si>
  <si>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</si>
  <si>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</si>
  <si>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</si>
  <si>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</si>
  <si>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</si>
  <si>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</si>
  <si>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</si>
  <si>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</si>
  <si>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</si>
  <si>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</si>
  <si>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</si>
  <si>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Popis</t>
  </si>
  <si>
    <t>Typ</t>
  </si>
  <si>
    <t>D</t>
  </si>
  <si>
    <t>0</t>
  </si>
  <si>
    <t>1</t>
  </si>
  <si>
    <t>2</t>
  </si>
  <si>
    <t>{78212c5a-d6e7-4d74-ab76-5900dab77947}</t>
  </si>
  <si>
    <t>{a448fce8-87d9-4ddf-89aa-145e6182dc29}</t>
  </si>
  <si>
    <t>{c48a3358-e2c9-4651-9a36-3b12b9861314}</t>
  </si>
  <si>
    <t>{e77a5c64-dce5-4661-a43e-fe18372a863e}</t>
  </si>
  <si>
    <t>{5a7955d8-93c2-4f43-ae7f-b0ee6abd2203}</t>
  </si>
  <si>
    <t>Ostatné náklady</t>
  </si>
  <si>
    <t>Celkové náklady za stavbu 1) + 2)</t>
  </si>
  <si>
    <t>KRYCÍ LIST ROZPOČTU</t>
  </si>
  <si>
    <t>Objekt:</t>
  </si>
  <si>
    <t>Náklady z rozpočtu</t>
  </si>
  <si>
    <t>REKAPITULÁCIA ROZPOČTU</t>
  </si>
  <si>
    <t>Kód dielu - Popis</t>
  </si>
  <si>
    <t>Cena celkom [EUR]</t>
  </si>
  <si>
    <t>1) Náklady z rozpočtu</t>
  </si>
  <si>
    <t>-1</t>
  </si>
  <si>
    <t>HSV - Práce a dodávky HSV</t>
  </si>
  <si>
    <t xml:space="preserve">    9 - Ostatné konštrukcie a práce-búranie</t>
  </si>
  <si>
    <t xml:space="preserve">    99 - Presun hmôt HSV</t>
  </si>
  <si>
    <t>POZ - POZNÁMKY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</si>
  <si>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</si>
  <si>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</si>
  <si>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</si>
  <si>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</si>
  <si>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</si>
  <si>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</si>
  <si>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</si>
  <si>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</si>
  <si>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</si>
  <si>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</si>
  <si>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</si>
  <si>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</si>
  <si>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</si>
  <si>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</si>
  <si>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</si>
  <si>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</si>
  <si>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</si>
  <si>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</si>
  <si>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</si>
  <si>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</si>
  <si>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</si>
  <si>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</si>
  <si>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</si>
  <si>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</si>
  <si>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</si>
  <si>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K</t>
  </si>
  <si>
    <t>m2</t>
  </si>
  <si>
    <t>4</t>
  </si>
  <si>
    <t>5</t>
  </si>
  <si>
    <t>3</t>
  </si>
  <si>
    <t>8</t>
  </si>
  <si>
    <t>ks</t>
  </si>
  <si>
    <t>9</t>
  </si>
  <si>
    <t>Ostatné konštrukcie a práce-búranie</t>
  </si>
  <si>
    <t>6</t>
  </si>
  <si>
    <t>t</t>
  </si>
  <si>
    <t>7</t>
  </si>
  <si>
    <t>m</t>
  </si>
  <si>
    <t>10</t>
  </si>
  <si>
    <t>11</t>
  </si>
  <si>
    <t>M</t>
  </si>
  <si>
    <t>12</t>
  </si>
  <si>
    <t>13</t>
  </si>
  <si>
    <t>14</t>
  </si>
  <si>
    <t>15</t>
  </si>
  <si>
    <t>16</t>
  </si>
  <si>
    <t>17</t>
  </si>
  <si>
    <t>18</t>
  </si>
  <si>
    <t>19</t>
  </si>
  <si>
    <t>979081111.S</t>
  </si>
  <si>
    <t>Odvoz sutiny a vybúraných hmôt na skládku do 1 km</t>
  </si>
  <si>
    <t>21</t>
  </si>
  <si>
    <t>979081121.S</t>
  </si>
  <si>
    <t>Odvoz sutiny a vybúraných hmôt na skládku za každý ďalší 1 km</t>
  </si>
  <si>
    <t>VV</t>
  </si>
  <si>
    <t>22</t>
  </si>
  <si>
    <t>979082111.S</t>
  </si>
  <si>
    <t>Vnútrostavenisková doprava sutiny a vybúraných hmôt do 10 m</t>
  </si>
  <si>
    <t>23</t>
  </si>
  <si>
    <t>979082121.S</t>
  </si>
  <si>
    <t>Vnútrostavenisková doprava sutiny a vybúraných hmôt za každých ďalších 5 m</t>
  </si>
  <si>
    <t>24</t>
  </si>
  <si>
    <t>25</t>
  </si>
  <si>
    <t>99</t>
  </si>
  <si>
    <t>Presun hmôt HSV</t>
  </si>
  <si>
    <t>26</t>
  </si>
  <si>
    <t>POZ</t>
  </si>
  <si>
    <t>POZNÁMKY</t>
  </si>
  <si>
    <t>27</t>
  </si>
  <si>
    <t>POZNAMKA_2</t>
  </si>
  <si>
    <t>K správnemu naceneniu zadania je potrebné preverenie výmer na stavbe a obhliadka  stavby. Naceniť je potrebné jestvujúce zadanie podľa pokynov tendrového  zadávateľa, resp. zmluvy o dielo. Rozdiely uviesť pod čiaru.</t>
  </si>
  <si>
    <t>P</t>
  </si>
  <si>
    <t xml:space="preserve">Poznámka k položke:_x000D_
Zadanie výberom položiek, priloženými výpočtami má napomôcť a urýchliť  dodávateľovi správne naceniť všetky práce._x000D_
Práce  a dodávky obsiahnuté neobsiahnuté v zadaní je dodávateľ povinný položkovo rozšpecifikovať a naceniť pod čiaru,  mimo ponukového rozpočtu pre objektívne rozhodovanie._x000D_
Zmeny,  opravy VV a návrhy na možné zníženie stav. nákladov dodávateľ nacení rovnako  pod čiaru a priloží k ponukovému rozpočtu. Výmeny materiálov je potrebné  prekonzultovať s investorom. Pri materiáloch uvedených  všeobecne dodávateľ špecifikuje konkrétny uvažovaný druh. _x000D_
Dodávateľ  rozšpecifikuje pouzitie VRN-ov: napr. označenie staveniska, čistenie  komunikacií, opatrenia pre stav. v zimnom období, poistenie, geodet. merania  a dokumentáciu, skúšky, vzorky, dielenskú dokumentáciu, staveb. výťah, žeriav  v súčinnosti a položkami pre zvislý presun hmôt vo všetkých výkazoch,  vyčistenie všetkých dotknutých plôch od stavebného odpadu, aj ako príprava  pre sadové úpravy._x000D_
</t>
  </si>
  <si>
    <t>28</t>
  </si>
  <si>
    <t>POZNAMKA_3</t>
  </si>
  <si>
    <t>Kontrolný rozpočet/zadanie pre verejné obstarávanie bol zostavený na základe požiadaviek investora a  po obhliadke uskutočnenej dňa 18.03.2024 za pritomnosti zástupcov investora.</t>
  </si>
  <si>
    <t>512</t>
  </si>
  <si>
    <t xml:space="preserve">Poznámka k položke:_x000D_
_x000D_
</t>
  </si>
  <si>
    <t>29</t>
  </si>
  <si>
    <t>POZNAMKA_5</t>
  </si>
  <si>
    <t xml:space="preserve">Vzhľadom na súčasnú nepredvídateľnú zmenu cien stavebných materiálov, je možné tento rozpočet považovať za aktuálny iba v období približne 3 mesiace od jeho vyhotovenia. </t>
  </si>
  <si>
    <t>VP</t>
  </si>
  <si>
    <t xml:space="preserve">  Práce naviac</t>
  </si>
  <si>
    <t>PN</t>
  </si>
  <si>
    <t>dl_bleskozvod</t>
  </si>
  <si>
    <t>pocet_podpier</t>
  </si>
  <si>
    <t>55</t>
  </si>
  <si>
    <t>+5%</t>
  </si>
  <si>
    <t>dl_oplech_odkvap</t>
  </si>
  <si>
    <t>dl_zlabu</t>
  </si>
  <si>
    <t>73,5</t>
  </si>
  <si>
    <t>pocet_tyci</t>
  </si>
  <si>
    <t>PSV - Práce a dodávky PSV</t>
  </si>
  <si>
    <t xml:space="preserve">    711 - Izolácie proti vode a vlhkosti</t>
  </si>
  <si>
    <t xml:space="preserve">    712 - Izolácie striech, povlakové krytiny</t>
  </si>
  <si>
    <t xml:space="preserve">    762 - Konštrukcie tesárske</t>
  </si>
  <si>
    <t xml:space="preserve">    764 - Konštrukcie klampiarske</t>
  </si>
  <si>
    <t>M - Práce a dodávky M</t>
  </si>
  <si>
    <t xml:space="preserve">    21-M - Elektromontáže</t>
  </si>
  <si>
    <t xml:space="preserve">    95-M - Revízie</t>
  </si>
  <si>
    <t>HZS - Hodinové zúčtovacie sadzby</t>
  </si>
  <si>
    <t>979011131.S</t>
  </si>
  <si>
    <t>Zvislá doprava sutiny po schodoch ručne do 3,5 m</t>
  </si>
  <si>
    <t>979087112.S</t>
  </si>
  <si>
    <t>Nakladanie na dopravný prostriedok pre vodorovnú dopravu sutiny</t>
  </si>
  <si>
    <t>979089612.S</t>
  </si>
  <si>
    <t>Poplatok za skládku - iné odpady zo stavieb a demolácií (17 09), ostatné</t>
  </si>
  <si>
    <t>PSV</t>
  </si>
  <si>
    <t>Práce a dodávky PSV</t>
  </si>
  <si>
    <t>711</t>
  </si>
  <si>
    <t>Izolácie proti vode a vlhkosti</t>
  </si>
  <si>
    <t>711790110.S</t>
  </si>
  <si>
    <t>Zhotovenie detailov k hydroizolačným fóliam - kútová lišta z HPP rš. 70 mm pre kotvenie na vnútorných a vonkajších hranách</t>
  </si>
  <si>
    <t>Súčet</t>
  </si>
  <si>
    <t>311970001500.S</t>
  </si>
  <si>
    <t>Vrut do dĺžky 150 mm na upevnenie do kombi dosiek</t>
  </si>
  <si>
    <t>32</t>
  </si>
  <si>
    <t>553430004700.S</t>
  </si>
  <si>
    <t>Lišta kútová z poplastovaného plechu pre ukončenie fólií z PVC š. 70 mm, dĺ. 2 m</t>
  </si>
  <si>
    <t>711790110.S1</t>
  </si>
  <si>
    <t>Demontáž - kútová lišta na vnútorných a vonkajších hranách</t>
  </si>
  <si>
    <t>998711201.S</t>
  </si>
  <si>
    <t>Presun hmôt pre izoláciu proti vode v objektoch výšky do 6 m</t>
  </si>
  <si>
    <t>%</t>
  </si>
  <si>
    <t>712</t>
  </si>
  <si>
    <t>Izolácie striech, povlakové krytiny</t>
  </si>
  <si>
    <t>712400831.S</t>
  </si>
  <si>
    <t>Odstránenie povlakovej krytiny na strechách šikmých do 30° jednovrstvovej,  -0,00600t</t>
  </si>
  <si>
    <t>283220002000.S</t>
  </si>
  <si>
    <t>Hydroizolačná fólia PVC-P hr. 1,5 mm izolácia plochých striech</t>
  </si>
  <si>
    <t>712873240.S</t>
  </si>
  <si>
    <t>Zhotovenie povlakovej krytiny vytiahnutím izol. povlaku  PVC-P na konštrukcie prevyšujúce úroveň strechy nad 50 cm prikotvením so zváraným spojom</t>
  </si>
  <si>
    <t>712973240.S</t>
  </si>
  <si>
    <t>Detaily k PVC-P fóliam osadenie vetracích komínkov</t>
  </si>
  <si>
    <t>283220002300.S</t>
  </si>
  <si>
    <t>Hydroizolačná fólia PVC-P hr. 2,0 mm izolácia plochých striech</t>
  </si>
  <si>
    <t>283770004000.S</t>
  </si>
  <si>
    <t>Odvetrávací komín pre PVC-P fólie, výška 225 mm, priemer 75 mm</t>
  </si>
  <si>
    <t>712973885.S</t>
  </si>
  <si>
    <t>Detaily k termoplastom všeobecne, oplechovanie okraja odkvapovou lištou z hrubopolpast. plechu RŠ 200 mm</t>
  </si>
  <si>
    <t>712973885.S1</t>
  </si>
  <si>
    <t xml:space="preserve">Demontáž oplechovanie okraja odkvapovou </t>
  </si>
  <si>
    <t>712990040.S</t>
  </si>
  <si>
    <t>Položenie geotextílie vodorovne alebo zvislo na strechy ploché do 10°</t>
  </si>
  <si>
    <t>693110004710.S</t>
  </si>
  <si>
    <t>Geotextília polypropylénová netkaná 400 g/m2</t>
  </si>
  <si>
    <t>712990200.S</t>
  </si>
  <si>
    <t>Montáž strešného držiaka bleskozvodu, vrátane zaizolovania</t>
  </si>
  <si>
    <t>30</t>
  </si>
  <si>
    <t>283220001300.S</t>
  </si>
  <si>
    <t>Hydroizolačná fólia PVC-P, hr. 2 mm izolácia balkónov, strešných detailov</t>
  </si>
  <si>
    <t>31</t>
  </si>
  <si>
    <t>354410067100.S</t>
  </si>
  <si>
    <t>Držiak strešný bleskozvodu PV21</t>
  </si>
  <si>
    <t>712990400.S</t>
  </si>
  <si>
    <t>Vykonanie iskrovej skúšky striech z povlakových krytín, nevodivých fólií</t>
  </si>
  <si>
    <t>33</t>
  </si>
  <si>
    <t>34</t>
  </si>
  <si>
    <t>35</t>
  </si>
  <si>
    <t>607260000300.S</t>
  </si>
  <si>
    <t>Doska OSB nebrúsená hr. 18 mm</t>
  </si>
  <si>
    <t>36</t>
  </si>
  <si>
    <t>998712201.S</t>
  </si>
  <si>
    <t>Presun hmôt pre izoláciu povlakovej krytiny v objektoch výšky do 6 m</t>
  </si>
  <si>
    <t>762</t>
  </si>
  <si>
    <t>Konštrukcie tesárske</t>
  </si>
  <si>
    <t>37</t>
  </si>
  <si>
    <t>38</t>
  </si>
  <si>
    <t>39</t>
  </si>
  <si>
    <t>40</t>
  </si>
  <si>
    <t>41</t>
  </si>
  <si>
    <t>42</t>
  </si>
  <si>
    <t>43</t>
  </si>
  <si>
    <t>44</t>
  </si>
  <si>
    <t>764</t>
  </si>
  <si>
    <t>Konštrukcie klampiarske</t>
  </si>
  <si>
    <t>45</t>
  </si>
  <si>
    <t>764351810.S</t>
  </si>
  <si>
    <t>Demontáž žľabov pododkvap. štvorhranných rovných, oblúkových, do 30° rš 250 a 330 mm,  -0,00347t</t>
  </si>
  <si>
    <t>46</t>
  </si>
  <si>
    <t>764359301.S</t>
  </si>
  <si>
    <t>Montáž žľabu z pozinkovaného PZ plechu, pododkvapové polkruhové r.š. 200 - 400 mm</t>
  </si>
  <si>
    <t>47</t>
  </si>
  <si>
    <t>553440034200.S</t>
  </si>
  <si>
    <t>Žľab polkruhový pododkvapový pozinkovaný, r.š. 330 mm</t>
  </si>
  <si>
    <t>48</t>
  </si>
  <si>
    <t>764359311.S</t>
  </si>
  <si>
    <t>Montáž príslušenstva k žľabom z pozinkovaného PZ plechu, čelo k pododkvapovým polkruhovým r.š. 200 - 400 mm</t>
  </si>
  <si>
    <t>49</t>
  </si>
  <si>
    <t>553440035000.S</t>
  </si>
  <si>
    <t>Čelo lisované polkruhové pozinkované, rozmer 330 mm</t>
  </si>
  <si>
    <t>50</t>
  </si>
  <si>
    <t>764359341.S</t>
  </si>
  <si>
    <t>Montáž príslušenstva k žľabom z pozinkovaného PZ plechu, hák k pododkvapovým polkruhovým r.š. 200 - 400 mm</t>
  </si>
  <si>
    <t>75</t>
  </si>
  <si>
    <t>51</t>
  </si>
  <si>
    <t>553440037300.S</t>
  </si>
  <si>
    <t>Hák s prelisom polkruhový pozinkovaný, r.š. 330/550 mm</t>
  </si>
  <si>
    <t>52</t>
  </si>
  <si>
    <t>764359386.S</t>
  </si>
  <si>
    <t>Montáž zberného kotlíka z pozinkovaného PZ plechu, pre rúry s priemerom do 120 mm</t>
  </si>
  <si>
    <t>53</t>
  </si>
  <si>
    <t>553440041200.S</t>
  </si>
  <si>
    <t>Kotlík zberný pozinkovaný pre kruhové potrubie, rozmer 120 mm</t>
  </si>
  <si>
    <t>54</t>
  </si>
  <si>
    <t>764359391.S</t>
  </si>
  <si>
    <t>Montáž ochranného kôša strešného vpustu z pozinkovaného plechu pre rúry s priemerom do 150 mm</t>
  </si>
  <si>
    <t>553440043000.S</t>
  </si>
  <si>
    <t>Zachytávač nečistôt pozinkovaný, priemer 120 mm</t>
  </si>
  <si>
    <t>56</t>
  </si>
  <si>
    <t>Presun hmôt pre konštrukcie klampiarske v objektoch výšky do 6 m</t>
  </si>
  <si>
    <t>57</t>
  </si>
  <si>
    <t>Práce a dodávky M</t>
  </si>
  <si>
    <t>21-M</t>
  </si>
  <si>
    <t>Elektromontáže</t>
  </si>
  <si>
    <t>58</t>
  </si>
  <si>
    <t>210220001.S</t>
  </si>
  <si>
    <t>Uzemňovacie vedenie na povrchu FeZn drôt zvodový Ø 8-10</t>
  </si>
  <si>
    <t>64</t>
  </si>
  <si>
    <t>59</t>
  </si>
  <si>
    <t>354410054700.S</t>
  </si>
  <si>
    <t>Drôt bleskozvodový FeZn, d 8 mm</t>
  </si>
  <si>
    <t>kg</t>
  </si>
  <si>
    <t>128</t>
  </si>
  <si>
    <t>60</t>
  </si>
  <si>
    <t>210220206.S</t>
  </si>
  <si>
    <t>Zachytávacia tyč FeZn s osadením JP 30</t>
  </si>
  <si>
    <t>61</t>
  </si>
  <si>
    <t>354410023400.S</t>
  </si>
  <si>
    <t xml:space="preserve">Tyč zachytávacia FeZn </t>
  </si>
  <si>
    <t>62</t>
  </si>
  <si>
    <t>210220240.S</t>
  </si>
  <si>
    <t xml:space="preserve">Svorka FeZn k zachytávacej, uzemňovacej tyči  </t>
  </si>
  <si>
    <t>63</t>
  </si>
  <si>
    <t>354410002000.S</t>
  </si>
  <si>
    <t xml:space="preserve">Svorka FeZn k uzemňovacej tyči </t>
  </si>
  <si>
    <t>210964801.S</t>
  </si>
  <si>
    <t>Demontáž - uzemňovacie vedenie na povrchu FeZn drôz zvodový   -0,00063 t</t>
  </si>
  <si>
    <t>65</t>
  </si>
  <si>
    <t>210964831.S</t>
  </si>
  <si>
    <t>Demontáž - podpery vedenia FeZn na hrebeň strechy   -0,00056 t</t>
  </si>
  <si>
    <t>66</t>
  </si>
  <si>
    <t>210964844.S</t>
  </si>
  <si>
    <t xml:space="preserve">Demontáž - zachytávacia tyč FeZn bez osadenia a s osadením </t>
  </si>
  <si>
    <t>95-M</t>
  </si>
  <si>
    <t>Revízie</t>
  </si>
  <si>
    <t>67</t>
  </si>
  <si>
    <t>950105001.S1</t>
  </si>
  <si>
    <t>Revízna správa bleskozvod</t>
  </si>
  <si>
    <t>sub</t>
  </si>
  <si>
    <t>HZS</t>
  </si>
  <si>
    <t>Hodinové zúčtovacie sadzby</t>
  </si>
  <si>
    <t>68</t>
  </si>
  <si>
    <t>HZS000112.S</t>
  </si>
  <si>
    <t>Stavebno montážne práce náročnejšie, ucelené, obtiažne, rutinné (Tr. 2) v rozsahu viac ako 8 hodín náročnejšie</t>
  </si>
  <si>
    <t>hod</t>
  </si>
  <si>
    <t>69</t>
  </si>
  <si>
    <t>70</t>
  </si>
  <si>
    <t>71</t>
  </si>
  <si>
    <t>72</t>
  </si>
  <si>
    <t>plocha_strechy1</t>
  </si>
  <si>
    <t>dl_kut_lista</t>
  </si>
  <si>
    <t xml:space="preserve">    767 - Konštrukcie doplnkové kovové</t>
  </si>
  <si>
    <t>712370070.S</t>
  </si>
  <si>
    <t>Zhotovenie povlakovej krytiny striech plochých do 10° PVC-P fóliou upevnenou prikotvením so zvarením spoju</t>
  </si>
  <si>
    <t>"plocha_strechy1/30"2</t>
  </si>
  <si>
    <t>767</t>
  </si>
  <si>
    <t>Konštrukcie doplnkové kovové</t>
  </si>
  <si>
    <t>plocha_stit_steny</t>
  </si>
  <si>
    <t xml:space="preserve">    6 - Úpravy povrchov, podlahy, osadenie</t>
  </si>
  <si>
    <t>Úpravy povrchov, podlahy, osadenie</t>
  </si>
  <si>
    <t>622451071.S</t>
  </si>
  <si>
    <t>Vyspravenie povrchu neomietaných betónových stien vonkajších maltou cementovou pre omietky štitových oblukovych siten</t>
  </si>
  <si>
    <t>622460121.S</t>
  </si>
  <si>
    <t>Príprava vonkajšieho podkladu stien penetráciou základnou</t>
  </si>
  <si>
    <t>622461053.S</t>
  </si>
  <si>
    <t>Vonkajšia omietka stien pastovitá silikónová roztieraná, hr. 2 mm</t>
  </si>
  <si>
    <t>622481119.S</t>
  </si>
  <si>
    <t>Potiahnutie vonkajších stien sklotextilnou mriežkou s celoplošným prilepením</t>
  </si>
  <si>
    <t>-1288767090</t>
  </si>
  <si>
    <t>-1598164809</t>
  </si>
  <si>
    <t>528443820</t>
  </si>
  <si>
    <t>1626376516</t>
  </si>
  <si>
    <t>-2022077808</t>
  </si>
  <si>
    <t>-523875839</t>
  </si>
  <si>
    <t>999281111.S</t>
  </si>
  <si>
    <t>Presun hmôt pre opravy a údržbu objektov vrátane vonkajších plášťov výšky do 25 m</t>
  </si>
  <si>
    <t>1352262624</t>
  </si>
  <si>
    <t>kuty na stene</t>
  </si>
  <si>
    <t>1319908330</t>
  </si>
  <si>
    <t>-1191028576</t>
  </si>
  <si>
    <t>452077990</t>
  </si>
  <si>
    <t>677037135</t>
  </si>
  <si>
    <t>1649991418</t>
  </si>
  <si>
    <t>1453261632</t>
  </si>
  <si>
    <t>-1511403103</t>
  </si>
  <si>
    <t>438688295</t>
  </si>
  <si>
    <t>dl_kut_lista*1,1</t>
  </si>
  <si>
    <t>-2085600606</t>
  </si>
  <si>
    <t>-1321186028</t>
  </si>
  <si>
    <t>712941963.S</t>
  </si>
  <si>
    <t>Vykonanie údržby prienikov povlakovej krytiny striech pásmi pritavením vpustov, ventilácií alebo komínov NAIP</t>
  </si>
  <si>
    <t>-442885551</t>
  </si>
  <si>
    <t>628110000500.S</t>
  </si>
  <si>
    <t>Pás asfaltový bez krycej vrstvy, vložka strojná lepenka A 400/H</t>
  </si>
  <si>
    <t>-1762838091</t>
  </si>
  <si>
    <t>712942963.S</t>
  </si>
  <si>
    <t>Vykonanie údržby prienikov povlakovej krytiny striech pásmi pritavením bleskozvodových nosičov NAIP</t>
  </si>
  <si>
    <t>1218720701</t>
  </si>
  <si>
    <t>-1344941306</t>
  </si>
  <si>
    <t>10*0,23 'Prepočítané koeficientom množstva</t>
  </si>
  <si>
    <t>337282246</t>
  </si>
  <si>
    <t>1624890782</t>
  </si>
  <si>
    <t>198573978</t>
  </si>
  <si>
    <t>125973508</t>
  </si>
  <si>
    <t>-1229316457</t>
  </si>
  <si>
    <t>-1438711524</t>
  </si>
  <si>
    <t>831099412</t>
  </si>
  <si>
    <t>1763725383</t>
  </si>
  <si>
    <t>-842268693</t>
  </si>
  <si>
    <t>-654390338</t>
  </si>
  <si>
    <t>686361534</t>
  </si>
  <si>
    <t>-606610120</t>
  </si>
  <si>
    <t>827618130</t>
  </si>
  <si>
    <t>644525058</t>
  </si>
  <si>
    <t>82,87</t>
  </si>
  <si>
    <t>137,855</t>
  </si>
  <si>
    <t>61,425</t>
  </si>
  <si>
    <t>23,15</t>
  </si>
  <si>
    <t>59,85</t>
  </si>
  <si>
    <t>dl_oplech_atiky</t>
  </si>
  <si>
    <t>35,91</t>
  </si>
  <si>
    <t>15,015</t>
  </si>
  <si>
    <t xml:space="preserve">05 - Strecha 7 hala - spodná strecha pri výleze </t>
  </si>
  <si>
    <t>-8067626</t>
  </si>
  <si>
    <t>6,5*2*1,1*1,05</t>
  </si>
  <si>
    <t>752436534</t>
  </si>
  <si>
    <t>935888535</t>
  </si>
  <si>
    <t>544223674</t>
  </si>
  <si>
    <t>2,598*23 'Prepočítané koeficientom množstva</t>
  </si>
  <si>
    <t>154002054</t>
  </si>
  <si>
    <t>1849507675</t>
  </si>
  <si>
    <t>"strecha lepenkova s 8 svetlikmi " (20,5+6,1*2+2,6)*1,05</t>
  </si>
  <si>
    <t>"mensia strecha lepenkova bez svetlika" (3,5*2+3,1)*1,05</t>
  </si>
  <si>
    <t>"svetliky" (0,9+1,3)*2*8</t>
  </si>
  <si>
    <t>"strecha lepenkova s 8 svetlikmi " (20*6,1+3*2,6-0,9*1,3*8)*1,05</t>
  </si>
  <si>
    <t>"mensia strecha lepenkova bez svetlika" 3,5*3,1*1,05</t>
  </si>
  <si>
    <t>"strecha lepenkova s 8 svetlikmi " 37</t>
  </si>
  <si>
    <t>"mensia strecha lepenkova bez svetlika" 11</t>
  </si>
  <si>
    <t>712973232.S</t>
  </si>
  <si>
    <t>Detaily k PVC-P fóliam zaizolovanie kruhového prestupu 101 – 250 mm</t>
  </si>
  <si>
    <t>917706316</t>
  </si>
  <si>
    <t>"prestupy kominov existujucich" 2+5</t>
  </si>
  <si>
    <t>-1401493511</t>
  </si>
  <si>
    <t>7*0,285 'Prepočítané koeficientom množstva</t>
  </si>
  <si>
    <t>"plocha_strechy1/30"6</t>
  </si>
  <si>
    <t>712973770.S</t>
  </si>
  <si>
    <t>Detaily k termoplastom všeobecne, ukončujúci profil na stene, dverách, z hrubopoplast. plechu RŠ 75 mm</t>
  </si>
  <si>
    <t>-566329922</t>
  </si>
  <si>
    <t>ukoncenie vytiahnutej folie na stene</t>
  </si>
  <si>
    <t>"strecha lepenkova s 8 svetlikmi " (6,1)*1,05</t>
  </si>
  <si>
    <t>"mensia strecha lepenkova bez svetlika" (3,5)*1,05</t>
  </si>
  <si>
    <t>311690001000.S</t>
  </si>
  <si>
    <t>Rozperný nit 6x30 mm do betónu, hliníkový</t>
  </si>
  <si>
    <t>551300525</t>
  </si>
  <si>
    <t>"strecha lepenkova s 8 svetlikmi " (20,5*2+6,1+2,6*2)*1,05</t>
  </si>
  <si>
    <t>"mensia strecha lepenkova bez svetlika" (3,1*2)*1,05</t>
  </si>
  <si>
    <t>1762917575</t>
  </si>
  <si>
    <t>-224856057</t>
  </si>
  <si>
    <t>229,012*1,15 'Prepočítané koeficientom množstva</t>
  </si>
  <si>
    <t>6*5+23+4</t>
  </si>
  <si>
    <t>343493552</t>
  </si>
  <si>
    <t>712991030.S</t>
  </si>
  <si>
    <t>Montáž podkladnej konštrukcie z OSB dosiek na atike šírky 311 - 410 mm pod klampiarske konštrukcie</t>
  </si>
  <si>
    <t>-473361482</t>
  </si>
  <si>
    <t>781251155</t>
  </si>
  <si>
    <t>-1304464142</t>
  </si>
  <si>
    <t>563007995</t>
  </si>
  <si>
    <t>20+3*1,05</t>
  </si>
  <si>
    <t>-1245944014</t>
  </si>
  <si>
    <t>-458296549</t>
  </si>
  <si>
    <t>1330588818</t>
  </si>
  <si>
    <t>1468163527</t>
  </si>
  <si>
    <t>-878681132</t>
  </si>
  <si>
    <t>1031743825</t>
  </si>
  <si>
    <t>-225055062</t>
  </si>
  <si>
    <t>29426524</t>
  </si>
  <si>
    <t>-1993371873</t>
  </si>
  <si>
    <t>549467903</t>
  </si>
  <si>
    <t>764430850.S</t>
  </si>
  <si>
    <t>Demontáž oplechovania múrov a nadmuroviek rš 600 mm,  -0,00337t</t>
  </si>
  <si>
    <t>386194486</t>
  </si>
  <si>
    <t>"oplechovanie pri okna" (22,5+3)*1,05</t>
  </si>
  <si>
    <t>"oplechvanie medzi strechami" (6,1+2,6)*1,05</t>
  </si>
  <si>
    <t>998764201.S.1</t>
  </si>
  <si>
    <t>-1201802419</t>
  </si>
  <si>
    <t>767310010.S</t>
  </si>
  <si>
    <t>Montáž strešného svetlíka neotváravého do plochej strechy</t>
  </si>
  <si>
    <t>566807326</t>
  </si>
  <si>
    <t>611340022515.S</t>
  </si>
  <si>
    <t>Kupola svetlíka, šxv 1300x900 mm, číra polykarbonátová, horná časť pre strešné svetlíky presklené</t>
  </si>
  <si>
    <t>-1911679073</t>
  </si>
  <si>
    <t>767311823.S</t>
  </si>
  <si>
    <t>Demontáž svetlíka polykarbonátového bodového, štvorhranného alebo obdĺžnikového, priechod svetla nad 1 do 1,5 m2  -0,0353t</t>
  </si>
  <si>
    <t>-732262650</t>
  </si>
  <si>
    <t>998767201.S</t>
  </si>
  <si>
    <t>Presun hmôt pre kovové stavebné doplnkové konštrukcie v objektoch výšky do 6 m</t>
  </si>
  <si>
    <t>1705277940</t>
  </si>
  <si>
    <t>-2053108135</t>
  </si>
  <si>
    <t>-1747421807</t>
  </si>
  <si>
    <t>-1501617691</t>
  </si>
  <si>
    <t>(6*5+23+4)*1,05</t>
  </si>
  <si>
    <t>1414472249</t>
  </si>
  <si>
    <t>"prace vyvolane pri oprave stresnej krytiny - nepredvidane" 50</t>
  </si>
  <si>
    <t>1652714627</t>
  </si>
  <si>
    <t>73</t>
  </si>
  <si>
    <t>418,8</t>
  </si>
  <si>
    <t>1136,898</t>
  </si>
  <si>
    <t>110,7</t>
  </si>
  <si>
    <t>226,8</t>
  </si>
  <si>
    <t>dl_zvod</t>
  </si>
  <si>
    <t>7,35</t>
  </si>
  <si>
    <t xml:space="preserve">06 - Strecha 7 hala - hlavná obluková strecha </t>
  </si>
  <si>
    <t>4,89*23 'Prepočítané koeficientom množstva</t>
  </si>
  <si>
    <t>-611279237</t>
  </si>
  <si>
    <t>kuty a rohy na stene svetlikov a zlabu</t>
  </si>
  <si>
    <t>"okolo svetlikov " (70-2,95*2-3,2+3,6)*2*2*1,05</t>
  </si>
  <si>
    <t>"stredovy zlab medzi strechami"70*1,05</t>
  </si>
  <si>
    <t>"stena pri atike" (7,5*2+3,6)*2*2</t>
  </si>
  <si>
    <t>712370060.S</t>
  </si>
  <si>
    <t>Zhotovenie povlakovej krytiny striech plochých do 10° PVC-P fóliou celoplošne lepenou so zvarením spoju</t>
  </si>
  <si>
    <t>"strecha lepenkova okolo svetlikov" (70*7,5*2+2,95*3,6*2+3,2*3,6)*1,05</t>
  </si>
  <si>
    <t>"strecha lepenkova okolo svetlikov- odhad" 100</t>
  </si>
  <si>
    <t>"plocha_strechy1/30"38</t>
  </si>
  <si>
    <t>"pri zlabe polkruhovom" (70)*1,05</t>
  </si>
  <si>
    <t>"stiti atika" (7,5*2+3,6)*2</t>
  </si>
  <si>
    <t>-955798212</t>
  </si>
  <si>
    <t>-652023540</t>
  </si>
  <si>
    <t>1597,578*1,15 'Prepočítané koeficientom množstva</t>
  </si>
  <si>
    <t>70*2+19*4</t>
  </si>
  <si>
    <t>-292558091</t>
  </si>
  <si>
    <t>70*1,05</t>
  </si>
  <si>
    <t>-1732724913</t>
  </si>
  <si>
    <t>-305349280</t>
  </si>
  <si>
    <t>764454255.S</t>
  </si>
  <si>
    <t>Zvodové rúry z pozinkovaného PZ plechu, kruhové priemer 150 mm</t>
  </si>
  <si>
    <t>-1751750905</t>
  </si>
  <si>
    <t>764454803.S</t>
  </si>
  <si>
    <t>Demontáž odpadových rúr kruhových, s priemerom 150 mm,  -0,00356t</t>
  </si>
  <si>
    <t>-129457827</t>
  </si>
  <si>
    <t>3,5*2*1,05</t>
  </si>
  <si>
    <t>764456954.S</t>
  </si>
  <si>
    <t>Odpadové rúry z pozinkovaného Pz plechu, koleno výtokové s vložkou a návalkou, s priemerom 150 mm</t>
  </si>
  <si>
    <t>34457946</t>
  </si>
  <si>
    <t>(70*2+19*4)*1,05</t>
  </si>
  <si>
    <t>"prace vyvolane pri oprave stresnej krytiny - nepredvidane" 150</t>
  </si>
  <si>
    <t>747402180</t>
  </si>
  <si>
    <t>58,325</t>
  </si>
  <si>
    <t>50,642</t>
  </si>
  <si>
    <t>29,4</t>
  </si>
  <si>
    <t>9,45</t>
  </si>
  <si>
    <t>26,775</t>
  </si>
  <si>
    <t>24,15</t>
  </si>
  <si>
    <t>dl_bleskozvod1</t>
  </si>
  <si>
    <t>07 - Strecha 7 hala -  strecha pod vežou kde su odvetrávacie potrubie</t>
  </si>
  <si>
    <t>18,343</t>
  </si>
  <si>
    <t>-2089533379</t>
  </si>
  <si>
    <t>6,5*2*1,1+3,5*1,1*1,05</t>
  </si>
  <si>
    <t>667868656</t>
  </si>
  <si>
    <t>-310599243</t>
  </si>
  <si>
    <t>1636090054</t>
  </si>
  <si>
    <t>0,971*23 'Prepočítané koeficientom množstva</t>
  </si>
  <si>
    <t>1640123120</t>
  </si>
  <si>
    <t>281236200</t>
  </si>
  <si>
    <t>kuty a rohy na stene, atike</t>
  </si>
  <si>
    <t>"strecha lepenkova s 1 svetlikom" (6,5+6,5*2*2)*1,05</t>
  </si>
  <si>
    <t>"mensia strecha lepenkova bez svetlika" (3,5*2+2,5*2)*1,05</t>
  </si>
  <si>
    <t>"svetlik a vyfukove potrubie" (0,9+1,3+1+1+1+0,6)*2*1</t>
  </si>
  <si>
    <t>"strecha lepenkova s 1 svetlikom" (6,5*6,5-0,9*1,3-1*0,6)*1,05 "odpocet svetlika a vyfukoveho potrubia</t>
  </si>
  <si>
    <t>"mensia strecha lepenkova bez svetlika" (3,5*2,5-1*1)*1,05 " odpocet vyfukoveho potrubia</t>
  </si>
  <si>
    <t>"strecha lepenkova s 1 svetlikom" 5</t>
  </si>
  <si>
    <t>"mensia strecha lepenkova bez svetlika"3</t>
  </si>
  <si>
    <t>5*0,23 'Prepočítané koeficientom množstva</t>
  </si>
  <si>
    <t>2082589259</t>
  </si>
  <si>
    <t>"strecha lepenkova s 1 svetlikom na stene veže" (4+7,5)*1,05 "odpocet svetlika a vyfukoveho potrubia</t>
  </si>
  <si>
    <t>"mensia strecha lepenkova bez svetlika na stene veže" (3,5*2)*1,05 " odpocet vyfukoveho potrubia</t>
  </si>
  <si>
    <t>-1525806353</t>
  </si>
  <si>
    <t xml:space="preserve">"strecha lepenkova s 1 svetlikom" (6,5+6,5*2)*1,05 </t>
  </si>
  <si>
    <t>"mensia strecha lepenkova bez svetlika" (2,5*2+3,5)*1,05 " odpocet vyfukoveho potrubia</t>
  </si>
  <si>
    <t>-1745165121</t>
  </si>
  <si>
    <t>693300684</t>
  </si>
  <si>
    <t>114,8*1,15 'Prepočítané koeficientom množstva</t>
  </si>
  <si>
    <t>(6,5*3+2,5+3,5)*1,05</t>
  </si>
  <si>
    <t>-1893175121</t>
  </si>
  <si>
    <t>(6,5+2,5)*1,05</t>
  </si>
  <si>
    <t>1377809241</t>
  </si>
  <si>
    <t>-785646840</t>
  </si>
  <si>
    <t>"oplechovanie pri okna" (6,5+3,5)*1,05</t>
  </si>
  <si>
    <t>"oplechvanie medzi strechami" (6,5*2)*1,05</t>
  </si>
  <si>
    <t>"svetliky" (0,9+1,3)*2*1</t>
  </si>
  <si>
    <t>"prace vyvolane pri oprave stresnej krytiny - nepredvidane" 15</t>
  </si>
  <si>
    <t>64,01</t>
  </si>
  <si>
    <t>73,71</t>
  </si>
  <si>
    <t>12,18</t>
  </si>
  <si>
    <t>32,655</t>
  </si>
  <si>
    <t>22,68</t>
  </si>
  <si>
    <t>08 - Strecha 7 hala -  foliová strecha pod vežou so 4 ks svetlikov</t>
  </si>
  <si>
    <t>11,55</t>
  </si>
  <si>
    <t>-375668958</t>
  </si>
  <si>
    <t>10*1,1*1,05</t>
  </si>
  <si>
    <t>-869424828</t>
  </si>
  <si>
    <t>-180969919</t>
  </si>
  <si>
    <t>1666088395</t>
  </si>
  <si>
    <t>1,792*23 'Prepočítané koeficientom množstva</t>
  </si>
  <si>
    <t>-1429817532</t>
  </si>
  <si>
    <t>-1596367594</t>
  </si>
  <si>
    <t>"strecha foliova so 4 svetlikmi" (11,6+6,5+3,5+0,5)*2*1,05</t>
  </si>
  <si>
    <t>"svetliky" (0,9+1,3)*2*4</t>
  </si>
  <si>
    <t>"strecha foliova so 4 svetlikmi" (11,6*6,5-1*1,3*4)*1,05</t>
  </si>
  <si>
    <t>-477972046</t>
  </si>
  <si>
    <t>712973234.S</t>
  </si>
  <si>
    <t>Detaily k PVC-P fóliam zaizolovanie kruhového prestupu 401 – 600 mm</t>
  </si>
  <si>
    <t>1270258487</t>
  </si>
  <si>
    <t>"prestup stlpu cez strechu" 1</t>
  </si>
  <si>
    <t>-1885606050</t>
  </si>
  <si>
    <t>1*0,629 'Prepočítané koeficientom množstva</t>
  </si>
  <si>
    <t>"plocha_strechy1/30"3</t>
  </si>
  <si>
    <t>"strecha foliova so 4 svetlikmi stena veže" (6,5)*1,05</t>
  </si>
  <si>
    <t>"strecha foliova so 4 svetlikmi stena veže" (11,6)*1,05</t>
  </si>
  <si>
    <t>-874557049</t>
  </si>
  <si>
    <t>-629049041</t>
  </si>
  <si>
    <t>144,121*1,15 'Prepočítané koeficientom množstva</t>
  </si>
  <si>
    <t>(11,6+6,5*3)*1,05</t>
  </si>
  <si>
    <t>325867051</t>
  </si>
  <si>
    <t>(11,6)*1,05</t>
  </si>
  <si>
    <t>-28496416</t>
  </si>
  <si>
    <t>-805619673</t>
  </si>
  <si>
    <t>"oplechovanie pri okna" (11,6)*1,05</t>
  </si>
  <si>
    <t>"oplechvanie medzi strechami" (6,5+3,5)*1,05</t>
  </si>
  <si>
    <t>"prace vyvolane pri oprave stresnej krytiny - nepredvidane" 25</t>
  </si>
  <si>
    <t>lesenie</t>
  </si>
  <si>
    <t>170,626</t>
  </si>
  <si>
    <t>7,7</t>
  </si>
  <si>
    <t>plocha_krytina_azbes</t>
  </si>
  <si>
    <t>13,781</t>
  </si>
  <si>
    <t>plocha_fasada</t>
  </si>
  <si>
    <t>143,22</t>
  </si>
  <si>
    <t>09 - Strecha 7 hala - oprava fasady veže a výmena krytiny</t>
  </si>
  <si>
    <t xml:space="preserve">    765 - Konštrukcie - krytiny tvrdé</t>
  </si>
  <si>
    <t xml:space="preserve">    766 - Konštrukcie stolárske</t>
  </si>
  <si>
    <t>612409991.S</t>
  </si>
  <si>
    <t>Začistenie omietok (s dodaním hmoty) okolo okien, dverí, podláh, obkladov atď.</t>
  </si>
  <si>
    <t>-991275564</t>
  </si>
  <si>
    <t>"okna na fasade_1200/1200" 1,2*4*2</t>
  </si>
  <si>
    <t>"okna na fasade_600/600" 0,6*4*2</t>
  </si>
  <si>
    <t>620991121.S</t>
  </si>
  <si>
    <t>Zakrývanie výplní vonkajších otvorov s rámami a zárubňami, zábradlí, oplechovania, atď. zhotovené z lešenia akýmkoľvek spôsobom</t>
  </si>
  <si>
    <t>330419838</t>
  </si>
  <si>
    <t>1,2*1,2*2+0,6*0,6*2</t>
  </si>
  <si>
    <t>Vyspravenie povrchu neomietaných betónových stien vonkajších maltou cementovou pre omietky</t>
  </si>
  <si>
    <t>228046749</t>
  </si>
  <si>
    <t>733941617</t>
  </si>
  <si>
    <t>622461033.S</t>
  </si>
  <si>
    <t>Vonkajšia omietka stien pastovitá silikátová roztieraná, hr. 2 mm</t>
  </si>
  <si>
    <t>64415338</t>
  </si>
  <si>
    <t>622473301.S</t>
  </si>
  <si>
    <t>Čistenie fasády od mastnoty a nečistôt - ľahký stupeň znečistenia</t>
  </si>
  <si>
    <t>-364816299</t>
  </si>
  <si>
    <t>"fasada veže" (3,5*7*4+3,5*12-1,2*1,2*2-0,6*0,6*2)*1,05</t>
  </si>
  <si>
    <t>-1228662728</t>
  </si>
  <si>
    <t>941941031.S</t>
  </si>
  <si>
    <t>Montáž lešenia ľahkého pracovného radového s podlahami šírky od 0,80 do 1,00 m, výšky do 10 m</t>
  </si>
  <si>
    <t>-1784400930</t>
  </si>
  <si>
    <t>"lesenie od zeme" (3,5+1*2)*12,5*1,05</t>
  </si>
  <si>
    <t>"lesenie na foliovej streche" 3,5*7,5*1,05</t>
  </si>
  <si>
    <t>"lesenie na strechchach s lepenkou kde su vyfukove potrubia" (3,5+1*2+3,5)*7,5*1,05</t>
  </si>
  <si>
    <t>941941191.S</t>
  </si>
  <si>
    <t>Príplatok za prvý a každý ďalší i začatý mesiac použitia lešenia ľahkého pracovného radového s podlahami šírky od 0,80 do 1,00 m, výšky do 10 m</t>
  </si>
  <si>
    <t>453147832</t>
  </si>
  <si>
    <t>941941831.S</t>
  </si>
  <si>
    <t>Demontáž lešenia ľahkého pracovného radového s podlahami šírky nad 0,80 do 1,00 m, výšky do 10 m</t>
  </si>
  <si>
    <t>1496321606</t>
  </si>
  <si>
    <t>944944103.S</t>
  </si>
  <si>
    <t>Ochranná sieť na boku lešenia</t>
  </si>
  <si>
    <t>-462288760</t>
  </si>
  <si>
    <t>944944803.S</t>
  </si>
  <si>
    <t>Demontáž ochrannej siete na boku lešenia</t>
  </si>
  <si>
    <t>-1958781218</t>
  </si>
  <si>
    <t>953995421.S</t>
  </si>
  <si>
    <t>Rohový profil s integrovanou sieťovinou - pevný</t>
  </si>
  <si>
    <t>-491109163</t>
  </si>
  <si>
    <t>6*4*1,05+1,2*4*2*1,05+0,6*4*2*1,05</t>
  </si>
  <si>
    <t>953998604.S</t>
  </si>
  <si>
    <t>Profil rohový pre vytvorenie soklu bez tepelných mostov pre hr. izolantu viac ako 200 mm (plastový)</t>
  </si>
  <si>
    <t>-125167797</t>
  </si>
  <si>
    <t>3,5*3*1,05</t>
  </si>
  <si>
    <t>968071115.S</t>
  </si>
  <si>
    <t>Demontáž okien kovových, 1 bm obvodu - 0,005t</t>
  </si>
  <si>
    <t>1944783716</t>
  </si>
  <si>
    <t>-1983297508</t>
  </si>
  <si>
    <t>-1464943724</t>
  </si>
  <si>
    <t>761768962</t>
  </si>
  <si>
    <t>0,472*23 'Prepočítané koeficientom množstva</t>
  </si>
  <si>
    <t>-1553098889</t>
  </si>
  <si>
    <t>-733432314</t>
  </si>
  <si>
    <t>979087017.S</t>
  </si>
  <si>
    <t>Odvoz na skládku, demontovaných konštrukcií azbestocementových do 5000m</t>
  </si>
  <si>
    <t>1633196833</t>
  </si>
  <si>
    <t>979087018.S</t>
  </si>
  <si>
    <t>Príplatok za každých ďalších aj začatých 5000 m pre odvoz na skládku demontovaných konštrukcií azbestocementových</t>
  </si>
  <si>
    <t>-968992242</t>
  </si>
  <si>
    <t>0,303*20</t>
  </si>
  <si>
    <t>1035230151</t>
  </si>
  <si>
    <t>979089112.S</t>
  </si>
  <si>
    <t>Poplatok za skládku - drevo, sklo, plasty (17 02 ), ostatné</t>
  </si>
  <si>
    <t>-91474891</t>
  </si>
  <si>
    <t>979089411.S</t>
  </si>
  <si>
    <t>Poplatok za skládku - izolačné materiály a materiály obsahujúce azbest (17 06 ), nebezpečné</t>
  </si>
  <si>
    <t>1607369074</t>
  </si>
  <si>
    <t>1995269319</t>
  </si>
  <si>
    <t>762341001.S</t>
  </si>
  <si>
    <t>Montáž debnenia jednoduchých striech, na kontralaty drevotrieskovými OSB doskami na zráz</t>
  </si>
  <si>
    <t>-427235321</t>
  </si>
  <si>
    <t>607260000400.S</t>
  </si>
  <si>
    <t>Doska OSB nebrúsená hr. 22 mm</t>
  </si>
  <si>
    <t>-140443794</t>
  </si>
  <si>
    <t>762342811.S</t>
  </si>
  <si>
    <t>Demontáž latovania striech so sklonom do 60° pri osovej vzdialenosti lát do 0,22 m, -0,00700 t</t>
  </si>
  <si>
    <t>522957123</t>
  </si>
  <si>
    <t>998762203.S</t>
  </si>
  <si>
    <t>Presun hmôt pre konštrukcie tesárske v objektoch výšky od 12 do 24 m</t>
  </si>
  <si>
    <t>-1468815119</t>
  </si>
  <si>
    <t>764313202.S</t>
  </si>
  <si>
    <t>Krytiny hladké z pozinkovaného farbeného PZf plechu, z tabúľ 2000x1000 mm, sklon nad 30° do 45°</t>
  </si>
  <si>
    <t>-1591295015</t>
  </si>
  <si>
    <t>764331430.S</t>
  </si>
  <si>
    <t>Lemovanie z pozinkovaného farbeného PZf plechu, múrov na strechách s tvrdou krytinou r.š. 330 mm</t>
  </si>
  <si>
    <t>-1354461100</t>
  </si>
  <si>
    <t>764348401.S</t>
  </si>
  <si>
    <t>Snehové zachytávače z pozinkovaného farebného PZf plechu, jednoradové</t>
  </si>
  <si>
    <t>-1285535264</t>
  </si>
  <si>
    <t>3,6*2</t>
  </si>
  <si>
    <t>764393430.S</t>
  </si>
  <si>
    <t>Hrebeň strechy z pozinkovaného farbeného PZf plechu, r.š. 400 mm</t>
  </si>
  <si>
    <t>1249747848</t>
  </si>
  <si>
    <t>764410410.S</t>
  </si>
  <si>
    <t>Oplechovanie parapetov z pozinkovaného farbeného PZf plechu, vrátane rohov r.š. 100 mm</t>
  </si>
  <si>
    <t>-2009367079</t>
  </si>
  <si>
    <t>764900002.S</t>
  </si>
  <si>
    <t>Kontaktná paropriepustná fólia pod strešnú krytinu, plošná hmotnosť 140 g/m2</t>
  </si>
  <si>
    <t>-1887346227</t>
  </si>
  <si>
    <t>998764203.S</t>
  </si>
  <si>
    <t>Presun hmôt pre konštrukcie klampiarske v objektoch výšky nad 12 do 24 m</t>
  </si>
  <si>
    <t>957869672</t>
  </si>
  <si>
    <t>765</t>
  </si>
  <si>
    <t>Konštrukcie - krytiny tvrdé</t>
  </si>
  <si>
    <t>765323830.S</t>
  </si>
  <si>
    <t>Demontáž vlnoviek z azbestocementu do sute na drevenej alebo oceľovej konštrukcii, sklon do 45°,-0,02200 t</t>
  </si>
  <si>
    <t>-446845721</t>
  </si>
  <si>
    <t>(2,25+1,5)*3,5*1,05</t>
  </si>
  <si>
    <t>766</t>
  </si>
  <si>
    <t>Konštrukcie stolárske</t>
  </si>
  <si>
    <t>766621400.S</t>
  </si>
  <si>
    <t>Montáž okien plastových s hydroizolačnými páskami (exteriérová a interiérová)</t>
  </si>
  <si>
    <t>-884131416</t>
  </si>
  <si>
    <t>283290006100.S</t>
  </si>
  <si>
    <t>Tesniaca paropriepustná fólia polymér-flísová, š. 290 mm, dĺ. 30 m, pre tesnenie pripájacej škáry okenného rámu a muriva z exteriéru</t>
  </si>
  <si>
    <t>-972815621</t>
  </si>
  <si>
    <t>283290006200.S</t>
  </si>
  <si>
    <t>Tesniaca paronepriepustná fólia polymér-flísová, š. 70 mm, dĺ. 30 m, pre tesnenie pripájacej škáry okenného rámu a muriva z interiéru</t>
  </si>
  <si>
    <t>-144440381</t>
  </si>
  <si>
    <t>611410091020.S</t>
  </si>
  <si>
    <t>Okno plastové jednokrídlové OS, izolačné trojsklo</t>
  </si>
  <si>
    <t>1624205343</t>
  </si>
  <si>
    <t>"okna na fasade_1200/1200" 1,2*1,2*2</t>
  </si>
  <si>
    <t>"okna na fasade_600/600" 0,6*0,6*2</t>
  </si>
  <si>
    <t>766694141.S</t>
  </si>
  <si>
    <t>Montáž parapetnej dosky plastovej šírky do 300 mm, dĺžky do 1000 mm</t>
  </si>
  <si>
    <t>-1870017456</t>
  </si>
  <si>
    <t>611560000400.S</t>
  </si>
  <si>
    <t>Parapetná doska plastová, šírka 300 mm, komôrková vnútorná, zlatý dub, mramor, mahagon, svetlý buk, orech</t>
  </si>
  <si>
    <t>-384015570</t>
  </si>
  <si>
    <t>998766203.S</t>
  </si>
  <si>
    <t>Presun hmot pre konštrukcie stolárske v objektoch výšky nad 12 do 24 m</t>
  </si>
  <si>
    <t>511914887</t>
  </si>
  <si>
    <t>623187457</t>
  </si>
  <si>
    <t>-1432488450</t>
  </si>
  <si>
    <t>-1499444106</t>
  </si>
  <si>
    <t>922205393</t>
  </si>
  <si>
    <t>327790162</t>
  </si>
  <si>
    <t>296812126</t>
  </si>
  <si>
    <t>210220307.S</t>
  </si>
  <si>
    <t>Stenová kotva Fezn k oddialenému bleskozvodu FR OB</t>
  </si>
  <si>
    <t>1199443973</t>
  </si>
  <si>
    <t>8*2</t>
  </si>
  <si>
    <t>354410068400.S</t>
  </si>
  <si>
    <t>Kotva stenová - držiak ocelová žiarovo zinkovaná označenie FR OB</t>
  </si>
  <si>
    <t>2018182644</t>
  </si>
  <si>
    <t>818562390</t>
  </si>
  <si>
    <t>7*1,1</t>
  </si>
  <si>
    <t>1064387219</t>
  </si>
  <si>
    <t>3,5</t>
  </si>
  <si>
    <t>-711882491</t>
  </si>
  <si>
    <t>210964905.S</t>
  </si>
  <si>
    <t>Demontáž - stenová kotva Fezn k oddialenému bleskozvodu FR OB   -0,00018 t</t>
  </si>
  <si>
    <t>-215240096</t>
  </si>
  <si>
    <t>450486965</t>
  </si>
  <si>
    <t>-1696488565</t>
  </si>
  <si>
    <t>"prace vyvolane pri oprave stresnej krytiny - nepredvidane" 20</t>
  </si>
  <si>
    <t>1333769695</t>
  </si>
  <si>
    <t>-594489078</t>
  </si>
  <si>
    <t>-12271746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</si>
</sst>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0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10"/>
      <color rgb="FF464646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46464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color rgb="FF000000"/>
      <name val="Arial CE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D2D2D2"/>
      </patternFill>
    </fill>
  </fills>
  <borders count="22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1">
    <xf numFmtId="0" fontId="0" fillId="0" borderId="0"/>
  </cellStyleXfs>
  <cellXfs count="17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/>
    </xf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5" xfId="0" applyBorder="1" applyAlignment="1">
      <alignment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20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6" fillId="0" borderId="0" xfId="0" applyFont="1" applyAlignment="1">
      <alignment horizontal="left" vertical="center"/>
    </xf>
    <xf numFmtId="4" fontId="6" fillId="2" borderId="0" xfId="0" applyNumberFormat="1" applyFont="1" applyFill="1" applyAlignment="1" applyProtection="1">
      <alignment vertical="center"/>
      <protection locked="0"/>
    </xf>
    <xf numFmtId="4" fontId="0" fillId="0" borderId="0" xfId="0" applyNumberFormat="1" applyAlignment="1">
      <alignment vertical="center"/>
    </xf>
    <xf numFmtId="0" fontId="20" fillId="3" borderId="0" xfId="0" applyFont="1" applyFill="1" applyAlignment="1">
      <alignment horizontal="left" vertical="center"/>
    </xf>
    <xf numFmtId="0" fontId="0" fillId="3" borderId="0" xfId="0" applyFill="1" applyAlignment="1">
      <alignment vertical="center"/>
    </xf>
    <xf numFmtId="4" fontId="20" fillId="3" borderId="0" xfId="0" applyNumberFormat="1" applyFont="1" applyFill="1" applyAlignment="1">
      <alignment vertical="center"/>
    </xf>
    <xf numFmtId="0" fontId="0" fillId="0" borderId="1" xfId="0" applyBorder="1"/>
    <xf numFmtId="0" fontId="0" fillId="0" borderId="2" xfId="0" applyBorder="1"/>
    <xf numFmtId="0" fontId="21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4" fontId="2" fillId="0" borderId="0" xfId="0" applyNumberFormat="1" applyFont="1" applyAlignment="1">
      <alignment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1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right" vertical="center"/>
    </xf>
    <xf numFmtId="0" fontId="4" fillId="3" borderId="7" xfId="0" applyFont="1" applyFill="1" applyBorder="1" applyAlignment="1">
      <alignment horizontal="center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8" fillId="3" borderId="0" xfId="0" applyFont="1" applyFill="1" applyAlignment="1">
      <alignment horizontal="left" vertical="center"/>
    </xf>
    <xf numFmtId="0" fontId="18" fillId="3" borderId="0" xfId="0" applyFont="1" applyFill="1" applyAlignment="1">
      <alignment horizontal="right" vertical="center"/>
    </xf>
    <xf numFmtId="0" fontId="22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5" fillId="0" borderId="19" xfId="0" applyFont="1" applyBorder="1" applyAlignment="1">
      <alignment horizontal="left" vertical="center"/>
    </xf>
    <xf numFmtId="0" fontId="5" fillId="0" borderId="19" xfId="0" applyFont="1" applyBorder="1" applyAlignment="1">
      <alignment vertical="center"/>
    </xf>
    <xf numFmtId="4" fontId="5" fillId="0" borderId="19" xfId="0" applyNumberFormat="1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19" xfId="0" applyFont="1" applyBorder="1" applyAlignment="1">
      <alignment horizontal="left" vertical="center"/>
    </xf>
    <xf numFmtId="0" fontId="6" fillId="0" borderId="19" xfId="0" applyFont="1" applyBorder="1" applyAlignment="1">
      <alignment vertical="center"/>
    </xf>
    <xf numFmtId="4" fontId="6" fillId="0" borderId="19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5" fillId="0" borderId="0" xfId="0" applyNumberFormat="1" applyFont="1"/>
    <xf numFmtId="4" fontId="22" fillId="0" borderId="0" xfId="0" applyNumberFormat="1" applyFont="1" applyAlignment="1">
      <alignment vertical="center"/>
    </xf>
    <xf numFmtId="0" fontId="19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0" fillId="0" borderId="3" xfId="0" applyBorder="1" applyAlignment="1">
      <alignment horizontal="center" vertical="center" wrapText="1"/>
    </xf>
    <xf numFmtId="0" fontId="18" fillId="3" borderId="16" xfId="0" applyFont="1" applyFill="1" applyBorder="1" applyAlignment="1">
      <alignment horizontal="center" vertical="center" wrapText="1"/>
    </xf>
    <xf numFmtId="0" fontId="18" fillId="3" borderId="17" xfId="0" applyFont="1" applyFill="1" applyBorder="1" applyAlignment="1">
      <alignment horizontal="center" vertical="center" wrapText="1"/>
    </xf>
    <xf numFmtId="0" fontId="18" fillId="3" borderId="18" xfId="0" applyFont="1" applyFill="1" applyBorder="1" applyAlignment="1">
      <alignment horizontal="center" vertical="center" wrapText="1"/>
    </xf>
    <xf numFmtId="0" fontId="18" fillId="3" borderId="0" xfId="0" applyFont="1" applyFill="1" applyAlignment="1">
      <alignment horizontal="center" vertical="center" wrapText="1"/>
    </xf>
    <xf numFmtId="4" fontId="20" fillId="0" borderId="0" xfId="0" applyNumberFormat="1" applyFont="1"/>
    <xf numFmtId="166" fontId="23" fillId="0" borderId="12" xfId="0" applyNumberFormat="1" applyFont="1" applyBorder="1"/>
    <xf numFmtId="166" fontId="23" fillId="0" borderId="13" xfId="0" applyNumberFormat="1" applyFont="1" applyBorder="1"/>
    <xf numFmtId="4" fontId="24" fillId="0" borderId="0" xfId="0" applyNumberFormat="1" applyFont="1" applyAlignment="1">
      <alignment vertical="center"/>
    </xf>
    <xf numFmtId="0" fontId="7" fillId="0" borderId="3" xfId="0" applyFont="1" applyBorder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Protection="1">
      <protection locked="0"/>
    </xf>
    <xf numFmtId="0" fontId="7" fillId="0" borderId="14" xfId="0" applyFont="1" applyBorder="1"/>
    <xf numFmtId="166" fontId="7" fillId="0" borderId="0" xfId="0" applyNumberFormat="1" applyFont="1"/>
    <xf numFmtId="166" fontId="7" fillId="0" borderId="15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/>
    <xf numFmtId="0" fontId="18" fillId="0" borderId="21" xfId="0" applyFont="1" applyBorder="1" applyAlignment="1">
      <alignment horizontal="center" vertical="center"/>
    </xf>
    <xf numFmtId="49" fontId="18" fillId="0" borderId="21" xfId="0" applyNumberFormat="1" applyFont="1" applyBorder="1" applyAlignment="1">
      <alignment horizontal="left" vertical="center" wrapText="1"/>
    </xf>
    <xf numFmtId="0" fontId="18" fillId="0" borderId="21" xfId="0" applyFont="1" applyBorder="1" applyAlignment="1">
      <alignment horizontal="left" vertical="center" wrapText="1"/>
    </xf>
    <xf numFmtId="0" fontId="18" fillId="0" borderId="21" xfId="0" applyFont="1" applyBorder="1" applyAlignment="1">
      <alignment horizontal="center" vertical="center" wrapText="1"/>
    </xf>
    <xf numFmtId="167" fontId="18" fillId="2" borderId="21" xfId="0" applyNumberFormat="1" applyFont="1" applyFill="1" applyBorder="1" applyAlignment="1" applyProtection="1">
      <alignment vertical="center"/>
      <protection locked="0"/>
    </xf>
    <xf numFmtId="4" fontId="18" fillId="2" borderId="21" xfId="0" applyNumberFormat="1" applyFont="1" applyFill="1" applyBorder="1" applyAlignment="1" applyProtection="1">
      <alignment vertical="center"/>
      <protection locked="0"/>
    </xf>
    <xf numFmtId="4" fontId="18" fillId="0" borderId="21" xfId="0" applyNumberFormat="1" applyFont="1" applyBorder="1" applyAlignment="1">
      <alignment vertical="center"/>
    </xf>
    <xf numFmtId="0" fontId="0" fillId="0" borderId="21" xfId="0" applyBorder="1" applyAlignment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166" fontId="19" fillId="0" borderId="0" xfId="0" applyNumberFormat="1" applyFont="1" applyAlignment="1">
      <alignment vertical="center"/>
    </xf>
    <xf numFmtId="166" fontId="19" fillId="0" borderId="15" xfId="0" applyNumberFormat="1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5" fillId="0" borderId="21" xfId="0" applyFont="1" applyBorder="1" applyAlignment="1">
      <alignment horizontal="center" vertical="center"/>
    </xf>
    <xf numFmtId="49" fontId="25" fillId="0" borderId="21" xfId="0" applyNumberFormat="1" applyFont="1" applyBorder="1" applyAlignment="1">
      <alignment horizontal="left" vertical="center" wrapText="1"/>
    </xf>
    <xf numFmtId="0" fontId="25" fillId="0" borderId="21" xfId="0" applyFont="1" applyBorder="1" applyAlignment="1">
      <alignment horizontal="left" vertical="center" wrapText="1"/>
    </xf>
    <xf numFmtId="0" fontId="25" fillId="0" borderId="21" xfId="0" applyFont="1" applyBorder="1" applyAlignment="1">
      <alignment horizontal="center" vertical="center" wrapText="1"/>
    </xf>
    <xf numFmtId="167" fontId="25" fillId="2" borderId="21" xfId="0" applyNumberFormat="1" applyFont="1" applyFill="1" applyBorder="1" applyAlignment="1" applyProtection="1">
      <alignment vertical="center"/>
      <protection locked="0"/>
    </xf>
    <xf numFmtId="4" fontId="25" fillId="2" borderId="21" xfId="0" applyNumberFormat="1" applyFont="1" applyFill="1" applyBorder="1" applyAlignment="1" applyProtection="1">
      <alignment vertical="center"/>
      <protection locked="0"/>
    </xf>
    <xf numFmtId="4" fontId="25" fillId="0" borderId="21" xfId="0" applyNumberFormat="1" applyFont="1" applyBorder="1" applyAlignment="1">
      <alignment vertical="center"/>
    </xf>
    <xf numFmtId="0" fontId="26" fillId="0" borderId="21" xfId="0" applyFont="1" applyBorder="1" applyAlignment="1">
      <alignment vertical="center"/>
    </xf>
    <xf numFmtId="0" fontId="26" fillId="0" borderId="3" xfId="0" applyFont="1" applyBorder="1" applyAlignment="1">
      <alignment vertical="center"/>
    </xf>
    <xf numFmtId="0" fontId="25" fillId="2" borderId="14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0" fontId="8" fillId="0" borderId="3" xfId="0" applyFont="1" applyBorder="1" applyAlignment="1">
      <alignment vertical="center"/>
    </xf>
    <xf numFmtId="0" fontId="27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28" fillId="0" borderId="0" xfId="0" applyFont="1" applyAlignment="1">
      <alignment vertical="center" wrapText="1"/>
    </xf>
    <xf numFmtId="0" fontId="0" fillId="0" borderId="14" xfId="0" applyBorder="1" applyAlignment="1">
      <alignment vertical="center"/>
    </xf>
    <xf numFmtId="0" fontId="0" fillId="2" borderId="21" xfId="0" applyFill="1" applyBorder="1" applyAlignment="1" applyProtection="1">
      <alignment horizontal="center" vertical="center"/>
      <protection locked="0"/>
    </xf>
    <xf numFmtId="49" fontId="0" fillId="2" borderId="21" xfId="0" applyNumberFormat="1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left" vertical="center" wrapText="1"/>
      <protection locked="0"/>
    </xf>
    <xf numFmtId="0" fontId="0" fillId="2" borderId="21" xfId="0" applyFill="1" applyBorder="1" applyAlignment="1" applyProtection="1">
      <alignment horizontal="center" vertical="center" wrapText="1"/>
      <protection locked="0"/>
    </xf>
    <xf numFmtId="167" fontId="0" fillId="2" borderId="21" xfId="0" applyNumberFormat="1" applyFill="1" applyBorder="1" applyAlignment="1" applyProtection="1">
      <alignment vertical="center"/>
      <protection locked="0"/>
    </xf>
    <xf numFmtId="4" fontId="0" fillId="2" borderId="21" xfId="0" applyNumberFormat="1" applyFill="1" applyBorder="1" applyAlignment="1" applyProtection="1">
      <alignment vertical="center"/>
      <protection locked="0"/>
    </xf>
    <xf numFmtId="4" fontId="0" fillId="0" borderId="21" xfId="0" applyNumberFormat="1" applyBorder="1" applyAlignment="1">
      <alignment vertical="center"/>
    </xf>
    <xf numFmtId="0" fontId="17" fillId="2" borderId="21" xfId="0" applyFont="1" applyFill="1" applyBorder="1" applyAlignment="1" applyProtection="1">
      <alignment horizontal="left" vertical="center"/>
      <protection locked="0"/>
    </xf>
    <xf numFmtId="0" fontId="17" fillId="2" borderId="21" xfId="0" applyFont="1" applyFill="1" applyBorder="1" applyAlignment="1" applyProtection="1">
      <alignment horizontal="center"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29" fillId="0" borderId="0" xfId="0" applyFont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0" fillId="0" borderId="0" xfId="0"/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</cellXfs>
  <cellStyles count="1"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M296"/>
  <sheetViews>
    <sheetView showGridLines="0" topLeftCell="A277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0" t="s">
        <v>47</v>
      </c>
      <c r="AZ2" s="148" t="s">
        <v>327</v>
      </c>
      <c r="BA2" s="148" t="s">
        <v>0</v>
      </c>
      <c r="BB2" s="148" t="s">
        <v>0</v>
      </c>
      <c r="BC2" s="148" t="s">
        <v>391</v>
      </c>
      <c r="BD2" s="148" t="s">
        <v>46</v>
      </c>
    </row>
    <row r="3" spans="2:56" ht="6.95" customHeight="1" x14ac:dyDescent="0.2">
      <c r="B3" s="37"/>
      <c r="C3" s="38"/>
      <c r="D3" s="38"/>
      <c r="E3" s="38"/>
      <c r="F3" s="38"/>
      <c r="G3" s="38"/>
      <c r="H3" s="38"/>
      <c r="I3" s="38"/>
      <c r="J3" s="38"/>
      <c r="K3" s="38"/>
      <c r="L3" s="11"/>
      <c r="AT3" s="10" t="s">
        <v>44</v>
      </c>
      <c r="AZ3" s="148" t="s">
        <v>326</v>
      </c>
      <c r="BA3" s="148" t="s">
        <v>0</v>
      </c>
      <c r="BB3" s="148" t="s">
        <v>0</v>
      </c>
      <c r="BC3" s="148" t="s">
        <v>392</v>
      </c>
      <c r="BD3" s="148" t="s">
        <v>46</v>
      </c>
    </row>
    <row r="4" spans="2:56" ht="24.95" customHeight="1" x14ac:dyDescent="0.2">
      <c r="B4" s="11"/>
      <c r="D4" s="12" t="s">
        <v>54</v>
      </c>
      <c r="L4" s="11"/>
      <c r="M4" s="39" t="s">
        <v>3</v>
      </c>
      <c r="AT4" s="10" t="s">
        <v>1</v>
      </c>
      <c r="AZ4" s="148" t="s">
        <v>154</v>
      </c>
      <c r="BA4" s="148" t="s">
        <v>153</v>
      </c>
      <c r="BB4" s="148" t="s">
        <v>0</v>
      </c>
      <c r="BC4" s="148" t="s">
        <v>393</v>
      </c>
      <c r="BD4" s="148" t="s">
        <v>46</v>
      </c>
    </row>
    <row r="5" spans="2:56" ht="6.95" customHeight="1" x14ac:dyDescent="0.2">
      <c r="B5" s="11"/>
      <c r="L5" s="11"/>
      <c r="AZ5" s="148" t="s">
        <v>155</v>
      </c>
      <c r="BA5" s="148" t="s">
        <v>153</v>
      </c>
      <c r="BB5" s="148" t="s">
        <v>0</v>
      </c>
      <c r="BC5" s="148" t="s">
        <v>394</v>
      </c>
      <c r="BD5" s="148" t="s">
        <v>46</v>
      </c>
    </row>
    <row r="6" spans="2:56" ht="12" customHeight="1" x14ac:dyDescent="0.2">
      <c r="B6" s="11"/>
      <c r="D6" s="14" t="s">
        <v>4</v>
      </c>
      <c r="L6" s="11"/>
      <c r="AZ6" s="148" t="s">
        <v>150</v>
      </c>
      <c r="BA6" s="148" t="s">
        <v>0</v>
      </c>
      <c r="BB6" s="148" t="s">
        <v>0</v>
      </c>
      <c r="BC6" s="148" t="s">
        <v>395</v>
      </c>
      <c r="BD6" s="148" t="s">
        <v>46</v>
      </c>
    </row>
    <row r="7" spans="2:56" ht="16.5" customHeight="1" x14ac:dyDescent="0.2">
      <c r="B7" s="11"/>
      <c r="E7" s="164" t="e">
        <f>#REF!</f>
        <v>#REF!</v>
      </c>
      <c r="F7" s="165"/>
      <c r="G7" s="165"/>
      <c r="H7" s="165"/>
      <c r="L7" s="11"/>
      <c r="AZ7" s="148" t="s">
        <v>396</v>
      </c>
      <c r="BA7" s="148" t="s">
        <v>0</v>
      </c>
      <c r="BB7" s="148" t="s">
        <v>0</v>
      </c>
      <c r="BC7" s="148" t="s">
        <v>397</v>
      </c>
      <c r="BD7" s="148" t="s">
        <v>46</v>
      </c>
    </row>
    <row r="8" spans="2:56" s="1" customFormat="1" ht="12" customHeight="1" x14ac:dyDescent="0.2">
      <c r="B8" s="17"/>
      <c r="D8" s="14" t="s">
        <v>55</v>
      </c>
      <c r="L8" s="17"/>
      <c r="AZ8" s="148" t="s">
        <v>334</v>
      </c>
      <c r="BA8" s="148" t="s">
        <v>0</v>
      </c>
      <c r="BB8" s="148" t="s">
        <v>0</v>
      </c>
      <c r="BC8" s="148" t="s">
        <v>398</v>
      </c>
      <c r="BD8" s="148" t="s">
        <v>46</v>
      </c>
    </row>
    <row r="9" spans="2:56" s="1" customFormat="1" ht="16.5" customHeight="1" x14ac:dyDescent="0.2">
      <c r="B9" s="17"/>
      <c r="E9" s="166" t="s">
        <v>399</v>
      </c>
      <c r="F9" s="167"/>
      <c r="G9" s="167"/>
      <c r="H9" s="167"/>
      <c r="L9" s="17"/>
    </row>
    <row r="10" spans="2:56" s="1" customFormat="1" x14ac:dyDescent="0.2">
      <c r="B10" s="17"/>
      <c r="L10" s="17"/>
    </row>
    <row r="11" spans="2:56" s="1" customFormat="1" ht="12" customHeight="1" x14ac:dyDescent="0.2">
      <c r="B11" s="17"/>
      <c r="D11" s="14" t="s">
        <v>5</v>
      </c>
      <c r="F11" s="13" t="s">
        <v>0</v>
      </c>
      <c r="I11" s="14" t="s">
        <v>6</v>
      </c>
      <c r="J11" s="13" t="s">
        <v>0</v>
      </c>
      <c r="L11" s="17"/>
    </row>
    <row r="12" spans="2:56" s="1" customFormat="1" ht="12" customHeight="1" x14ac:dyDescent="0.2">
      <c r="B12" s="17"/>
      <c r="D12" s="14" t="s">
        <v>7</v>
      </c>
      <c r="F12" s="13" t="s">
        <v>8</v>
      </c>
      <c r="I12" s="14" t="s">
        <v>9</v>
      </c>
      <c r="J12" s="22" t="e">
        <f>#REF!</f>
        <v>#REF!</v>
      </c>
      <c r="L12" s="17"/>
    </row>
    <row r="13" spans="2:56" s="1" customFormat="1" ht="10.9" customHeight="1" x14ac:dyDescent="0.2">
      <c r="B13" s="17"/>
      <c r="L13" s="17"/>
    </row>
    <row r="14" spans="2:56" s="1" customFormat="1" ht="12" customHeight="1" x14ac:dyDescent="0.2">
      <c r="B14" s="17"/>
      <c r="D14" s="14" t="s">
        <v>10</v>
      </c>
      <c r="I14" s="14" t="s">
        <v>11</v>
      </c>
      <c r="J14" s="13" t="s">
        <v>12</v>
      </c>
      <c r="L14" s="17"/>
    </row>
    <row r="15" spans="2:56" s="1" customFormat="1" ht="18" customHeight="1" x14ac:dyDescent="0.2">
      <c r="B15" s="17"/>
      <c r="E15" s="13" t="s">
        <v>13</v>
      </c>
      <c r="I15" s="14" t="s">
        <v>14</v>
      </c>
      <c r="J15" s="13" t="s">
        <v>15</v>
      </c>
      <c r="L15" s="17"/>
    </row>
    <row r="16" spans="2:56" s="1" customFormat="1" ht="6.95" customHeight="1" x14ac:dyDescent="0.2">
      <c r="B16" s="17"/>
      <c r="L16" s="17"/>
    </row>
    <row r="17" spans="2:12" s="1" customFormat="1" ht="12" customHeight="1" x14ac:dyDescent="0.2">
      <c r="B17" s="17"/>
      <c r="D17" s="14" t="s">
        <v>16</v>
      </c>
      <c r="I17" s="14" t="s">
        <v>11</v>
      </c>
      <c r="J17" s="15" t="e">
        <f>#REF!</f>
        <v>#REF!</v>
      </c>
      <c r="L17" s="17"/>
    </row>
    <row r="18" spans="2:12" s="1" customFormat="1" ht="18" customHeight="1" x14ac:dyDescent="0.2">
      <c r="B18" s="17"/>
      <c r="E18" s="169" t="e">
        <f>#REF!</f>
        <v>#REF!</v>
      </c>
      <c r="F18" s="170"/>
      <c r="G18" s="170"/>
      <c r="H18" s="170"/>
      <c r="I18" s="14" t="s">
        <v>14</v>
      </c>
      <c r="J18" s="15" t="e">
        <f>#REF!</f>
        <v>#REF!</v>
      </c>
      <c r="L18" s="17"/>
    </row>
    <row r="19" spans="2:12" s="1" customFormat="1" ht="6.95" customHeight="1" x14ac:dyDescent="0.2">
      <c r="B19" s="17"/>
      <c r="L19" s="17"/>
    </row>
    <row r="20" spans="2:12" s="1" customFormat="1" ht="12" customHeight="1" x14ac:dyDescent="0.2">
      <c r="B20" s="17"/>
      <c r="D20" s="14" t="s">
        <v>17</v>
      </c>
      <c r="I20" s="14" t="s">
        <v>11</v>
      </c>
      <c r="J20" s="13" t="e">
        <f>IF(#REF!="","",#REF!)</f>
        <v>#REF!</v>
      </c>
      <c r="L20" s="17"/>
    </row>
    <row r="21" spans="2:12" s="1" customFormat="1" ht="18" customHeight="1" x14ac:dyDescent="0.2">
      <c r="B21" s="17"/>
      <c r="E21" s="13" t="e">
        <f>IF(#REF!="","",#REF!)</f>
        <v>#REF!</v>
      </c>
      <c r="I21" s="14" t="s">
        <v>14</v>
      </c>
      <c r="J21" s="13" t="e">
        <f>IF(#REF!="","",#REF!)</f>
        <v>#REF!</v>
      </c>
      <c r="L21" s="17"/>
    </row>
    <row r="22" spans="2:12" s="1" customFormat="1" ht="6.95" customHeight="1" x14ac:dyDescent="0.2">
      <c r="B22" s="17"/>
      <c r="L22" s="17"/>
    </row>
    <row r="23" spans="2:12" s="1" customFormat="1" ht="12" customHeight="1" x14ac:dyDescent="0.2">
      <c r="B23" s="17"/>
      <c r="D23" s="14" t="s">
        <v>19</v>
      </c>
      <c r="I23" s="14" t="s">
        <v>11</v>
      </c>
      <c r="J23" s="13" t="e">
        <f>IF(#REF!="","",#REF!)</f>
        <v>#REF!</v>
      </c>
      <c r="L23" s="17"/>
    </row>
    <row r="24" spans="2:12" s="1" customFormat="1" ht="18" customHeight="1" x14ac:dyDescent="0.2">
      <c r="B24" s="17"/>
      <c r="E24" s="13" t="e">
        <f>IF(#REF!="","",#REF!)</f>
        <v>#REF!</v>
      </c>
      <c r="I24" s="14" t="s">
        <v>14</v>
      </c>
      <c r="J24" s="13" t="e">
        <f>IF(#REF!="","",#REF!)</f>
        <v>#REF!</v>
      </c>
      <c r="L24" s="17"/>
    </row>
    <row r="25" spans="2:12" s="1" customFormat="1" ht="6.95" customHeight="1" x14ac:dyDescent="0.2">
      <c r="B25" s="17"/>
      <c r="L25" s="17"/>
    </row>
    <row r="26" spans="2:12" s="1" customFormat="1" ht="12" customHeight="1" x14ac:dyDescent="0.2">
      <c r="B26" s="17"/>
      <c r="D26" s="14" t="s">
        <v>20</v>
      </c>
      <c r="L26" s="17"/>
    </row>
    <row r="27" spans="2:12" s="2" customFormat="1" ht="16.5" customHeight="1" x14ac:dyDescent="0.2">
      <c r="B27" s="40"/>
      <c r="E27" s="171" t="s">
        <v>0</v>
      </c>
      <c r="F27" s="171"/>
      <c r="G27" s="171"/>
      <c r="H27" s="171"/>
      <c r="L27" s="40"/>
    </row>
    <row r="28" spans="2:12" s="1" customFormat="1" ht="6.95" customHeight="1" x14ac:dyDescent="0.2">
      <c r="B28" s="17"/>
      <c r="L28" s="17"/>
    </row>
    <row r="29" spans="2:12" s="1" customFormat="1" ht="6.95" customHeight="1" x14ac:dyDescent="0.2">
      <c r="B29" s="17"/>
      <c r="D29" s="28"/>
      <c r="E29" s="28"/>
      <c r="F29" s="28"/>
      <c r="G29" s="28"/>
      <c r="H29" s="28"/>
      <c r="I29" s="28"/>
      <c r="J29" s="28"/>
      <c r="K29" s="28"/>
      <c r="L29" s="17"/>
    </row>
    <row r="30" spans="2:12" s="1" customFormat="1" ht="14.45" customHeight="1" x14ac:dyDescent="0.2">
      <c r="B30" s="17"/>
      <c r="D30" s="13" t="s">
        <v>56</v>
      </c>
      <c r="J30" s="41">
        <f>J96</f>
        <v>0</v>
      </c>
      <c r="L30" s="17"/>
    </row>
    <row r="31" spans="2:12" s="1" customFormat="1" ht="14.45" customHeight="1" x14ac:dyDescent="0.2">
      <c r="B31" s="17"/>
      <c r="D31" s="42" t="s">
        <v>52</v>
      </c>
      <c r="J31" s="41">
        <f>J114</f>
        <v>0</v>
      </c>
      <c r="L31" s="17"/>
    </row>
    <row r="32" spans="2:12" s="1" customFormat="1" ht="25.35" customHeight="1" x14ac:dyDescent="0.2">
      <c r="B32" s="17"/>
      <c r="D32" s="43" t="s">
        <v>21</v>
      </c>
      <c r="J32" s="30">
        <f>ROUND(J30 + J31, 2)</f>
        <v>0</v>
      </c>
      <c r="L32" s="17"/>
    </row>
    <row r="33" spans="2:12" s="1" customFormat="1" ht="6.95" customHeight="1" x14ac:dyDescent="0.2">
      <c r="B33" s="17"/>
      <c r="D33" s="28"/>
      <c r="E33" s="28"/>
      <c r="F33" s="28"/>
      <c r="G33" s="28"/>
      <c r="H33" s="28"/>
      <c r="I33" s="28"/>
      <c r="J33" s="28"/>
      <c r="K33" s="28"/>
      <c r="L33" s="17"/>
    </row>
    <row r="34" spans="2:12" s="1" customFormat="1" ht="14.45" customHeight="1" x14ac:dyDescent="0.2">
      <c r="B34" s="17"/>
      <c r="F34" s="44" t="s">
        <v>23</v>
      </c>
      <c r="I34" s="44" t="s">
        <v>22</v>
      </c>
      <c r="J34" s="44" t="s">
        <v>24</v>
      </c>
      <c r="L34" s="17"/>
    </row>
    <row r="35" spans="2:12" s="1" customFormat="1" ht="14.45" customHeight="1" x14ac:dyDescent="0.2">
      <c r="B35" s="17"/>
      <c r="D35" s="45" t="s">
        <v>25</v>
      </c>
      <c r="E35" s="46" t="s">
        <v>26</v>
      </c>
      <c r="F35" s="47">
        <f>ROUND((ROUND((SUM(BE114:BE121) + SUM(BE141:BE289)),  2) + SUM(BE291:BE295)), 2)</f>
        <v>0</v>
      </c>
      <c r="G35" s="48"/>
      <c r="H35" s="48"/>
      <c r="I35" s="49">
        <v>0.2</v>
      </c>
      <c r="J35" s="47">
        <f>ROUND((ROUND(((SUM(BE114:BE121) + SUM(BE141:BE289))*I35),  2) + (SUM(BE291:BE295)*I35)), 2)</f>
        <v>0</v>
      </c>
      <c r="L35" s="17"/>
    </row>
    <row r="36" spans="2:12" s="1" customFormat="1" ht="14.45" customHeight="1" x14ac:dyDescent="0.2">
      <c r="B36" s="17"/>
      <c r="E36" s="46" t="s">
        <v>27</v>
      </c>
      <c r="F36" s="47">
        <f>ROUND((ROUND((SUM(BF114:BF121) + SUM(BF141:BF289)),  2) + SUM(BF291:BF295)), 2)</f>
        <v>0</v>
      </c>
      <c r="G36" s="48"/>
      <c r="H36" s="48"/>
      <c r="I36" s="49">
        <v>0.2</v>
      </c>
      <c r="J36" s="47">
        <f>ROUND((ROUND(((SUM(BF114:BF121) + SUM(BF141:BF289))*I36),  2) + (SUM(BF291:BF295)*I36)), 2)</f>
        <v>0</v>
      </c>
      <c r="L36" s="17"/>
    </row>
    <row r="37" spans="2:12" s="1" customFormat="1" ht="14.45" hidden="1" customHeight="1" x14ac:dyDescent="0.2">
      <c r="B37" s="17"/>
      <c r="E37" s="14" t="s">
        <v>28</v>
      </c>
      <c r="F37" s="50">
        <f>ROUND((ROUND((SUM(BG114:BG121) + SUM(BG141:BG289)),  2) + SUM(BG291:BG295)), 2)</f>
        <v>0</v>
      </c>
      <c r="I37" s="51">
        <v>0.2</v>
      </c>
      <c r="J37" s="50">
        <f>0</f>
        <v>0</v>
      </c>
      <c r="L37" s="17"/>
    </row>
    <row r="38" spans="2:12" s="1" customFormat="1" ht="14.45" hidden="1" customHeight="1" x14ac:dyDescent="0.2">
      <c r="B38" s="17"/>
      <c r="E38" s="14" t="s">
        <v>29</v>
      </c>
      <c r="F38" s="50">
        <f>ROUND((ROUND((SUM(BH114:BH121) + SUM(BH141:BH289)),  2) + SUM(BH291:BH295)), 2)</f>
        <v>0</v>
      </c>
      <c r="I38" s="51">
        <v>0.2</v>
      </c>
      <c r="J38" s="50">
        <f>0</f>
        <v>0</v>
      </c>
      <c r="L38" s="17"/>
    </row>
    <row r="39" spans="2:12" s="1" customFormat="1" ht="14.45" hidden="1" customHeight="1" x14ac:dyDescent="0.2">
      <c r="B39" s="17"/>
      <c r="E39" s="46" t="s">
        <v>30</v>
      </c>
      <c r="F39" s="47">
        <f>ROUND((ROUND((SUM(BI114:BI121) + SUM(BI141:BI289)),  2) + SUM(BI291:BI295)), 2)</f>
        <v>0</v>
      </c>
      <c r="G39" s="48"/>
      <c r="H39" s="48"/>
      <c r="I39" s="49">
        <v>0</v>
      </c>
      <c r="J39" s="47">
        <f>0</f>
        <v>0</v>
      </c>
      <c r="L39" s="17"/>
    </row>
    <row r="40" spans="2:12" s="1" customFormat="1" ht="6.95" customHeight="1" x14ac:dyDescent="0.2">
      <c r="B40" s="17"/>
      <c r="L40" s="17"/>
    </row>
    <row r="41" spans="2:12" s="1" customFormat="1" ht="25.35" customHeight="1" x14ac:dyDescent="0.2">
      <c r="B41" s="17"/>
      <c r="C41" s="35"/>
      <c r="D41" s="52" t="s">
        <v>31</v>
      </c>
      <c r="E41" s="53"/>
      <c r="F41" s="53"/>
      <c r="G41" s="54" t="s">
        <v>32</v>
      </c>
      <c r="H41" s="55" t="s">
        <v>33</v>
      </c>
      <c r="I41" s="53"/>
      <c r="J41" s="56">
        <f>SUM(J32:J39)</f>
        <v>0</v>
      </c>
      <c r="K41" s="57"/>
      <c r="L41" s="17"/>
    </row>
    <row r="42" spans="2:12" s="1" customFormat="1" ht="14.45" customHeight="1" x14ac:dyDescent="0.2">
      <c r="B42" s="17"/>
      <c r="L42" s="17"/>
    </row>
    <row r="43" spans="2:12" ht="14.45" customHeight="1" x14ac:dyDescent="0.2">
      <c r="B43" s="11"/>
      <c r="L43" s="11"/>
    </row>
    <row r="44" spans="2:12" ht="14.45" customHeight="1" x14ac:dyDescent="0.2">
      <c r="B44" s="11"/>
      <c r="L44" s="11"/>
    </row>
    <row r="45" spans="2:12" ht="14.45" customHeight="1" x14ac:dyDescent="0.2">
      <c r="B45" s="11"/>
      <c r="L45" s="11"/>
    </row>
    <row r="46" spans="2:12" ht="14.45" customHeight="1" x14ac:dyDescent="0.2">
      <c r="B46" s="11"/>
      <c r="L46" s="11"/>
    </row>
    <row r="47" spans="2:12" ht="14.45" customHeight="1" x14ac:dyDescent="0.2">
      <c r="B47" s="11"/>
      <c r="L47" s="11"/>
    </row>
    <row r="48" spans="2:12" ht="14.45" customHeight="1" x14ac:dyDescent="0.2">
      <c r="B48" s="11"/>
      <c r="L48" s="11"/>
    </row>
    <row r="49" spans="2:12" ht="14.45" customHeight="1" x14ac:dyDescent="0.2">
      <c r="B49" s="11"/>
      <c r="L49" s="11"/>
    </row>
    <row r="50" spans="2:12" s="1" customFormat="1" ht="14.45" customHeight="1" x14ac:dyDescent="0.2">
      <c r="B50" s="17"/>
      <c r="D50" s="58" t="s">
        <v>34</v>
      </c>
      <c r="E50" s="59"/>
      <c r="F50" s="59"/>
      <c r="G50" s="58" t="s">
        <v>35</v>
      </c>
      <c r="H50" s="59"/>
      <c r="I50" s="59"/>
      <c r="J50" s="59"/>
      <c r="K50" s="59"/>
      <c r="L50" s="17"/>
    </row>
    <row r="51" spans="2:12" x14ac:dyDescent="0.2">
      <c r="B51" s="11"/>
      <c r="L51" s="11"/>
    </row>
    <row r="52" spans="2:12" x14ac:dyDescent="0.2">
      <c r="B52" s="11"/>
      <c r="L52" s="11"/>
    </row>
    <row r="53" spans="2:12" x14ac:dyDescent="0.2">
      <c r="B53" s="11"/>
      <c r="L53" s="11"/>
    </row>
    <row r="54" spans="2:12" x14ac:dyDescent="0.2">
      <c r="B54" s="11"/>
      <c r="L54" s="11"/>
    </row>
    <row r="55" spans="2:12" x14ac:dyDescent="0.2">
      <c r="B55" s="11"/>
      <c r="L55" s="11"/>
    </row>
    <row r="56" spans="2:12" x14ac:dyDescent="0.2">
      <c r="B56" s="11"/>
      <c r="L56" s="11"/>
    </row>
    <row r="57" spans="2:12" x14ac:dyDescent="0.2">
      <c r="B57" s="11"/>
      <c r="L57" s="11"/>
    </row>
    <row r="58" spans="2:12" x14ac:dyDescent="0.2">
      <c r="B58" s="11"/>
      <c r="L58" s="11"/>
    </row>
    <row r="59" spans="2:12" x14ac:dyDescent="0.2">
      <c r="B59" s="11"/>
      <c r="L59" s="11"/>
    </row>
    <row r="60" spans="2:12" x14ac:dyDescent="0.2">
      <c r="B60" s="11"/>
      <c r="L60" s="11"/>
    </row>
    <row r="61" spans="2:12" s="1" customFormat="1" ht="12.75" x14ac:dyDescent="0.2">
      <c r="B61" s="17"/>
      <c r="D61" s="60" t="s">
        <v>36</v>
      </c>
      <c r="E61" s="61"/>
      <c r="F61" s="62" t="s">
        <v>37</v>
      </c>
      <c r="G61" s="60" t="s">
        <v>36</v>
      </c>
      <c r="H61" s="61"/>
      <c r="I61" s="61"/>
      <c r="J61" s="63" t="s">
        <v>37</v>
      </c>
      <c r="K61" s="61"/>
      <c r="L61" s="17"/>
    </row>
    <row r="62" spans="2:12" x14ac:dyDescent="0.2">
      <c r="B62" s="11"/>
      <c r="L62" s="11"/>
    </row>
    <row r="63" spans="2:12" x14ac:dyDescent="0.2">
      <c r="B63" s="11"/>
      <c r="L63" s="11"/>
    </row>
    <row r="64" spans="2:12" x14ac:dyDescent="0.2">
      <c r="B64" s="11"/>
      <c r="L64" s="11"/>
    </row>
    <row r="65" spans="2:12" s="1" customFormat="1" ht="12.75" x14ac:dyDescent="0.2">
      <c r="B65" s="17"/>
      <c r="D65" s="58" t="s">
        <v>38</v>
      </c>
      <c r="E65" s="59"/>
      <c r="F65" s="59"/>
      <c r="G65" s="58" t="s">
        <v>39</v>
      </c>
      <c r="H65" s="59"/>
      <c r="I65" s="59"/>
      <c r="J65" s="59"/>
      <c r="K65" s="59"/>
      <c r="L65" s="17"/>
    </row>
    <row r="66" spans="2:12" x14ac:dyDescent="0.2">
      <c r="B66" s="11"/>
      <c r="L66" s="11"/>
    </row>
    <row r="67" spans="2:12" x14ac:dyDescent="0.2">
      <c r="B67" s="11"/>
      <c r="L67" s="11"/>
    </row>
    <row r="68" spans="2:12" x14ac:dyDescent="0.2">
      <c r="B68" s="11"/>
      <c r="L68" s="11"/>
    </row>
    <row r="69" spans="2:12" x14ac:dyDescent="0.2">
      <c r="B69" s="11"/>
      <c r="L69" s="11"/>
    </row>
    <row r="70" spans="2:12" x14ac:dyDescent="0.2">
      <c r="B70" s="11"/>
      <c r="L70" s="11"/>
    </row>
    <row r="71" spans="2:12" x14ac:dyDescent="0.2">
      <c r="B71" s="11"/>
      <c r="L71" s="11"/>
    </row>
    <row r="72" spans="2:12" x14ac:dyDescent="0.2">
      <c r="B72" s="11"/>
      <c r="L72" s="11"/>
    </row>
    <row r="73" spans="2:12" x14ac:dyDescent="0.2">
      <c r="B73" s="11"/>
      <c r="L73" s="11"/>
    </row>
    <row r="74" spans="2:12" x14ac:dyDescent="0.2">
      <c r="B74" s="11"/>
      <c r="L74" s="11"/>
    </row>
    <row r="75" spans="2:12" x14ac:dyDescent="0.2">
      <c r="B75" s="11"/>
      <c r="L75" s="11"/>
    </row>
    <row r="76" spans="2:12" s="1" customFormat="1" ht="12.75" x14ac:dyDescent="0.2">
      <c r="B76" s="17"/>
      <c r="D76" s="60" t="s">
        <v>36</v>
      </c>
      <c r="E76" s="61"/>
      <c r="F76" s="62" t="s">
        <v>37</v>
      </c>
      <c r="G76" s="60" t="s">
        <v>36</v>
      </c>
      <c r="H76" s="61"/>
      <c r="I76" s="61"/>
      <c r="J76" s="63" t="s">
        <v>37</v>
      </c>
      <c r="K76" s="61"/>
      <c r="L76" s="17"/>
    </row>
    <row r="77" spans="2:12" s="1" customFormat="1" ht="14.45" customHeight="1" x14ac:dyDescent="0.2"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7"/>
    </row>
    <row r="81" spans="2:47" s="1" customFormat="1" ht="6.95" customHeight="1" x14ac:dyDescent="0.2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17"/>
    </row>
    <row r="82" spans="2:47" s="1" customFormat="1" ht="24.95" customHeight="1" x14ac:dyDescent="0.2">
      <c r="B82" s="17"/>
      <c r="C82" s="12" t="s">
        <v>57</v>
      </c>
      <c r="L82" s="17"/>
    </row>
    <row r="83" spans="2:47" s="1" customFormat="1" ht="6.95" customHeight="1" x14ac:dyDescent="0.2">
      <c r="B83" s="17"/>
      <c r="L83" s="17"/>
    </row>
    <row r="84" spans="2:47" s="1" customFormat="1" ht="12" customHeight="1" x14ac:dyDescent="0.2">
      <c r="B84" s="17"/>
      <c r="C84" s="14" t="s">
        <v>4</v>
      </c>
      <c r="L84" s="17"/>
    </row>
    <row r="85" spans="2:47" s="1" customFormat="1" ht="16.5" customHeight="1" x14ac:dyDescent="0.2">
      <c r="B85" s="17"/>
      <c r="E85" s="164" t="e">
        <f>E7</f>
        <v>#REF!</v>
      </c>
      <c r="F85" s="165"/>
      <c r="G85" s="165"/>
      <c r="H85" s="165"/>
      <c r="L85" s="17"/>
    </row>
    <row r="86" spans="2:47" s="1" customFormat="1" ht="12" customHeight="1" x14ac:dyDescent="0.2">
      <c r="B86" s="17"/>
      <c r="C86" s="14" t="s">
        <v>55</v>
      </c>
      <c r="L86" s="17"/>
    </row>
    <row r="87" spans="2:47" s="1" customFormat="1" ht="16.5" customHeight="1" x14ac:dyDescent="0.2">
      <c r="B87" s="17"/>
      <c r="E87" s="166" t="str">
        <f>E9</f>
        <v xml:space="preserve">05 - Strecha 7 hala - spodná strecha pri výleze </v>
      </c>
      <c r="F87" s="167"/>
      <c r="G87" s="167"/>
      <c r="H87" s="167"/>
      <c r="L87" s="17"/>
    </row>
    <row r="88" spans="2:47" s="1" customFormat="1" ht="6.95" customHeight="1" x14ac:dyDescent="0.2">
      <c r="B88" s="17"/>
      <c r="L88" s="17"/>
    </row>
    <row r="89" spans="2:47" s="1" customFormat="1" ht="12" customHeight="1" x14ac:dyDescent="0.2">
      <c r="B89" s="17"/>
      <c r="C89" s="14" t="s">
        <v>7</v>
      </c>
      <c r="F89" s="13" t="str">
        <f>F12</f>
        <v>Bratislava</v>
      </c>
      <c r="I89" s="14" t="s">
        <v>9</v>
      </c>
      <c r="J89" s="22" t="e">
        <f>IF(J12="","",J12)</f>
        <v>#REF!</v>
      </c>
      <c r="L89" s="17"/>
    </row>
    <row r="90" spans="2:47" s="1" customFormat="1" ht="6.95" customHeight="1" x14ac:dyDescent="0.2">
      <c r="B90" s="17"/>
      <c r="L90" s="17"/>
    </row>
    <row r="91" spans="2:47" s="1" customFormat="1" ht="15.2" customHeight="1" x14ac:dyDescent="0.2">
      <c r="B91" s="17"/>
      <c r="C91" s="14" t="s">
        <v>10</v>
      </c>
      <c r="F91" s="13" t="str">
        <f>E15</f>
        <v>Dopravný podnik Bratislava, akciová spoločnosť</v>
      </c>
      <c r="I91" s="14" t="s">
        <v>17</v>
      </c>
      <c r="J91" s="16" t="e">
        <f>E21</f>
        <v>#REF!</v>
      </c>
      <c r="L91" s="17"/>
    </row>
    <row r="92" spans="2:47" s="1" customFormat="1" ht="15.2" customHeight="1" x14ac:dyDescent="0.2">
      <c r="B92" s="17"/>
      <c r="C92" s="14" t="s">
        <v>16</v>
      </c>
      <c r="F92" s="13" t="e">
        <f>IF(E18="","",E18)</f>
        <v>#REF!</v>
      </c>
      <c r="I92" s="14" t="s">
        <v>19</v>
      </c>
      <c r="J92" s="16" t="e">
        <f>E24</f>
        <v>#REF!</v>
      </c>
      <c r="L92" s="17"/>
    </row>
    <row r="93" spans="2:47" s="1" customFormat="1" ht="10.35" customHeight="1" x14ac:dyDescent="0.2">
      <c r="B93" s="17"/>
      <c r="L93" s="17"/>
    </row>
    <row r="94" spans="2:47" s="1" customFormat="1" ht="29.25" customHeight="1" x14ac:dyDescent="0.2">
      <c r="B94" s="17"/>
      <c r="C94" s="64" t="s">
        <v>58</v>
      </c>
      <c r="D94" s="35"/>
      <c r="E94" s="35"/>
      <c r="F94" s="35"/>
      <c r="G94" s="35"/>
      <c r="H94" s="35"/>
      <c r="I94" s="35"/>
      <c r="J94" s="65" t="s">
        <v>59</v>
      </c>
      <c r="K94" s="35"/>
      <c r="L94" s="17"/>
    </row>
    <row r="95" spans="2:47" s="1" customFormat="1" ht="10.35" customHeight="1" x14ac:dyDescent="0.2">
      <c r="B95" s="17"/>
      <c r="L95" s="17"/>
    </row>
    <row r="96" spans="2:47" s="1" customFormat="1" ht="22.9" customHeight="1" x14ac:dyDescent="0.2">
      <c r="B96" s="17"/>
      <c r="C96" s="66" t="s">
        <v>60</v>
      </c>
      <c r="J96" s="30">
        <f>J141</f>
        <v>0</v>
      </c>
      <c r="L96" s="17"/>
      <c r="AU96" s="10" t="s">
        <v>61</v>
      </c>
    </row>
    <row r="97" spans="2:12" s="3" customFormat="1" ht="24.95" customHeight="1" x14ac:dyDescent="0.2">
      <c r="B97" s="67"/>
      <c r="D97" s="68" t="s">
        <v>62</v>
      </c>
      <c r="E97" s="69"/>
      <c r="F97" s="69"/>
      <c r="G97" s="69"/>
      <c r="H97" s="69"/>
      <c r="I97" s="69"/>
      <c r="J97" s="70">
        <f>J142</f>
        <v>0</v>
      </c>
      <c r="L97" s="67"/>
    </row>
    <row r="98" spans="2:12" s="4" customFormat="1" ht="19.899999999999999" customHeight="1" x14ac:dyDescent="0.2">
      <c r="B98" s="71"/>
      <c r="D98" s="72" t="s">
        <v>335</v>
      </c>
      <c r="E98" s="73"/>
      <c r="F98" s="73"/>
      <c r="G98" s="73"/>
      <c r="H98" s="73"/>
      <c r="I98" s="73"/>
      <c r="J98" s="74">
        <f>J143</f>
        <v>0</v>
      </c>
      <c r="L98" s="71"/>
    </row>
    <row r="99" spans="2:12" s="4" customFormat="1" ht="19.899999999999999" customHeight="1" x14ac:dyDescent="0.2">
      <c r="B99" s="71"/>
      <c r="D99" s="72" t="s">
        <v>63</v>
      </c>
      <c r="E99" s="73"/>
      <c r="F99" s="73"/>
      <c r="G99" s="73"/>
      <c r="H99" s="73"/>
      <c r="I99" s="73"/>
      <c r="J99" s="74">
        <f>J153</f>
        <v>0</v>
      </c>
      <c r="L99" s="71"/>
    </row>
    <row r="100" spans="2:12" s="4" customFormat="1" ht="19.899999999999999" customHeight="1" x14ac:dyDescent="0.2">
      <c r="B100" s="71"/>
      <c r="D100" s="72" t="s">
        <v>64</v>
      </c>
      <c r="E100" s="73"/>
      <c r="F100" s="73"/>
      <c r="G100" s="73"/>
      <c r="H100" s="73"/>
      <c r="I100" s="73"/>
      <c r="J100" s="74">
        <f>J162</f>
        <v>0</v>
      </c>
      <c r="L100" s="71"/>
    </row>
    <row r="101" spans="2:12" s="3" customFormat="1" ht="24.95" customHeight="1" x14ac:dyDescent="0.2">
      <c r="B101" s="67"/>
      <c r="D101" s="68" t="s">
        <v>158</v>
      </c>
      <c r="E101" s="69"/>
      <c r="F101" s="69"/>
      <c r="G101" s="69"/>
      <c r="H101" s="69"/>
      <c r="I101" s="69"/>
      <c r="J101" s="70">
        <f>J164</f>
        <v>0</v>
      </c>
      <c r="L101" s="67"/>
    </row>
    <row r="102" spans="2:12" s="4" customFormat="1" ht="19.899999999999999" customHeight="1" x14ac:dyDescent="0.2">
      <c r="B102" s="71"/>
      <c r="D102" s="72" t="s">
        <v>159</v>
      </c>
      <c r="E102" s="73"/>
      <c r="F102" s="73"/>
      <c r="G102" s="73"/>
      <c r="H102" s="73"/>
      <c r="I102" s="73"/>
      <c r="J102" s="74">
        <f>J165</f>
        <v>0</v>
      </c>
      <c r="L102" s="71"/>
    </row>
    <row r="103" spans="2:12" s="4" customFormat="1" ht="19.899999999999999" customHeight="1" x14ac:dyDescent="0.2">
      <c r="B103" s="71"/>
      <c r="D103" s="72" t="s">
        <v>160</v>
      </c>
      <c r="E103" s="73"/>
      <c r="F103" s="73"/>
      <c r="G103" s="73"/>
      <c r="H103" s="73"/>
      <c r="I103" s="73"/>
      <c r="J103" s="74">
        <f>J178</f>
        <v>0</v>
      </c>
      <c r="L103" s="71"/>
    </row>
    <row r="104" spans="2:12" s="4" customFormat="1" ht="19.899999999999999" customHeight="1" x14ac:dyDescent="0.2">
      <c r="B104" s="71"/>
      <c r="D104" s="72" t="s">
        <v>162</v>
      </c>
      <c r="E104" s="73"/>
      <c r="F104" s="73"/>
      <c r="G104" s="73"/>
      <c r="H104" s="73"/>
      <c r="I104" s="73"/>
      <c r="J104" s="74">
        <f>J241</f>
        <v>0</v>
      </c>
      <c r="L104" s="71"/>
    </row>
    <row r="105" spans="2:12" s="4" customFormat="1" ht="19.899999999999999" customHeight="1" x14ac:dyDescent="0.2">
      <c r="B105" s="71"/>
      <c r="D105" s="72" t="s">
        <v>328</v>
      </c>
      <c r="E105" s="73"/>
      <c r="F105" s="73"/>
      <c r="G105" s="73"/>
      <c r="H105" s="73"/>
      <c r="I105" s="73"/>
      <c r="J105" s="74">
        <f>J263</f>
        <v>0</v>
      </c>
      <c r="L105" s="71"/>
    </row>
    <row r="106" spans="2:12" s="3" customFormat="1" ht="24.95" customHeight="1" x14ac:dyDescent="0.2">
      <c r="B106" s="67"/>
      <c r="D106" s="68" t="s">
        <v>163</v>
      </c>
      <c r="E106" s="69"/>
      <c r="F106" s="69"/>
      <c r="G106" s="69"/>
      <c r="H106" s="69"/>
      <c r="I106" s="69"/>
      <c r="J106" s="70">
        <f>J270</f>
        <v>0</v>
      </c>
      <c r="L106" s="67"/>
    </row>
    <row r="107" spans="2:12" s="4" customFormat="1" ht="19.899999999999999" customHeight="1" x14ac:dyDescent="0.2">
      <c r="B107" s="71"/>
      <c r="D107" s="72" t="s">
        <v>164</v>
      </c>
      <c r="E107" s="73"/>
      <c r="F107" s="73"/>
      <c r="G107" s="73"/>
      <c r="H107" s="73"/>
      <c r="I107" s="73"/>
      <c r="J107" s="74">
        <f>J271</f>
        <v>0</v>
      </c>
      <c r="L107" s="71"/>
    </row>
    <row r="108" spans="2:12" s="4" customFormat="1" ht="19.899999999999999" customHeight="1" x14ac:dyDescent="0.2">
      <c r="B108" s="71"/>
      <c r="D108" s="72" t="s">
        <v>165</v>
      </c>
      <c r="E108" s="73"/>
      <c r="F108" s="73"/>
      <c r="G108" s="73"/>
      <c r="H108" s="73"/>
      <c r="I108" s="73"/>
      <c r="J108" s="74">
        <f>J278</f>
        <v>0</v>
      </c>
      <c r="L108" s="71"/>
    </row>
    <row r="109" spans="2:12" s="3" customFormat="1" ht="24.95" customHeight="1" x14ac:dyDescent="0.2">
      <c r="B109" s="67"/>
      <c r="D109" s="68" t="s">
        <v>166</v>
      </c>
      <c r="E109" s="69"/>
      <c r="F109" s="69"/>
      <c r="G109" s="69"/>
      <c r="H109" s="69"/>
      <c r="I109" s="69"/>
      <c r="J109" s="70">
        <f>J280</f>
        <v>0</v>
      </c>
      <c r="L109" s="67"/>
    </row>
    <row r="110" spans="2:12" s="3" customFormat="1" ht="24.95" customHeight="1" x14ac:dyDescent="0.2">
      <c r="B110" s="67"/>
      <c r="D110" s="68" t="s">
        <v>65</v>
      </c>
      <c r="E110" s="69"/>
      <c r="F110" s="69"/>
      <c r="G110" s="69"/>
      <c r="H110" s="69"/>
      <c r="I110" s="69"/>
      <c r="J110" s="70">
        <f>J284</f>
        <v>0</v>
      </c>
      <c r="L110" s="67"/>
    </row>
    <row r="111" spans="2:12" s="3" customFormat="1" ht="21.75" customHeight="1" x14ac:dyDescent="0.2">
      <c r="B111" s="67"/>
      <c r="D111" s="75" t="s">
        <v>66</v>
      </c>
      <c r="J111" s="76">
        <f>J290</f>
        <v>0</v>
      </c>
      <c r="L111" s="67"/>
    </row>
    <row r="112" spans="2:12" s="1" customFormat="1" ht="21.75" customHeight="1" x14ac:dyDescent="0.2">
      <c r="B112" s="17"/>
      <c r="L112" s="17"/>
    </row>
    <row r="113" spans="2:65" s="1" customFormat="1" ht="6.95" customHeight="1" x14ac:dyDescent="0.2">
      <c r="B113" s="17"/>
      <c r="L113" s="17"/>
    </row>
    <row r="114" spans="2:65" s="1" customFormat="1" ht="29.25" customHeight="1" x14ac:dyDescent="0.2">
      <c r="B114" s="17"/>
      <c r="C114" s="66" t="s">
        <v>67</v>
      </c>
      <c r="J114" s="77">
        <f>ROUND(J115 + J116 + J117 + J118 + J119 + J120,2)</f>
        <v>0</v>
      </c>
      <c r="L114" s="17"/>
      <c r="N114" s="78" t="s">
        <v>25</v>
      </c>
    </row>
    <row r="115" spans="2:65" s="1" customFormat="1" ht="18" customHeight="1" x14ac:dyDescent="0.2">
      <c r="B115" s="17"/>
      <c r="D115" s="162" t="s">
        <v>68</v>
      </c>
      <c r="E115" s="163"/>
      <c r="F115" s="163"/>
      <c r="J115" s="32">
        <v>0</v>
      </c>
      <c r="L115" s="79"/>
      <c r="M115" s="80"/>
      <c r="N115" s="81" t="s">
        <v>27</v>
      </c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2" t="s">
        <v>69</v>
      </c>
      <c r="AZ115" s="80"/>
      <c r="BA115" s="80"/>
      <c r="BB115" s="80"/>
      <c r="BC115" s="80"/>
      <c r="BD115" s="80"/>
      <c r="BE115" s="83">
        <f t="shared" ref="BE115:BE120" si="0">IF(N115="základná",J115,0)</f>
        <v>0</v>
      </c>
      <c r="BF115" s="83">
        <f t="shared" ref="BF115:BF120" si="1">IF(N115="znížená",J115,0)</f>
        <v>0</v>
      </c>
      <c r="BG115" s="83">
        <f t="shared" ref="BG115:BG120" si="2">IF(N115="zákl. prenesená",J115,0)</f>
        <v>0</v>
      </c>
      <c r="BH115" s="83">
        <f t="shared" ref="BH115:BH120" si="3">IF(N115="zníž. prenesená",J115,0)</f>
        <v>0</v>
      </c>
      <c r="BI115" s="83">
        <f t="shared" ref="BI115:BI120" si="4">IF(N115="nulová",J115,0)</f>
        <v>0</v>
      </c>
      <c r="BJ115" s="82" t="s">
        <v>46</v>
      </c>
      <c r="BK115" s="80"/>
      <c r="BL115" s="80"/>
      <c r="BM115" s="80"/>
    </row>
    <row r="116" spans="2:65" s="1" customFormat="1" ht="18" customHeight="1" x14ac:dyDescent="0.2">
      <c r="B116" s="17"/>
      <c r="D116" s="162" t="s">
        <v>70</v>
      </c>
      <c r="E116" s="163"/>
      <c r="F116" s="163"/>
      <c r="J116" s="32">
        <v>0</v>
      </c>
      <c r="L116" s="79"/>
      <c r="M116" s="80"/>
      <c r="N116" s="81" t="s">
        <v>27</v>
      </c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2" t="s">
        <v>69</v>
      </c>
      <c r="AZ116" s="80"/>
      <c r="BA116" s="80"/>
      <c r="BB116" s="80"/>
      <c r="BC116" s="80"/>
      <c r="BD116" s="80"/>
      <c r="BE116" s="83">
        <f t="shared" si="0"/>
        <v>0</v>
      </c>
      <c r="BF116" s="83">
        <f t="shared" si="1"/>
        <v>0</v>
      </c>
      <c r="BG116" s="83">
        <f t="shared" si="2"/>
        <v>0</v>
      </c>
      <c r="BH116" s="83">
        <f t="shared" si="3"/>
        <v>0</v>
      </c>
      <c r="BI116" s="83">
        <f t="shared" si="4"/>
        <v>0</v>
      </c>
      <c r="BJ116" s="82" t="s">
        <v>46</v>
      </c>
      <c r="BK116" s="80"/>
      <c r="BL116" s="80"/>
      <c r="BM116" s="80"/>
    </row>
    <row r="117" spans="2:65" s="1" customFormat="1" ht="18" customHeight="1" x14ac:dyDescent="0.2">
      <c r="B117" s="17"/>
      <c r="D117" s="162" t="s">
        <v>71</v>
      </c>
      <c r="E117" s="163"/>
      <c r="F117" s="163"/>
      <c r="J117" s="32">
        <v>0</v>
      </c>
      <c r="L117" s="79"/>
      <c r="M117" s="80"/>
      <c r="N117" s="81" t="s">
        <v>27</v>
      </c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  <c r="AN117" s="80"/>
      <c r="AO117" s="80"/>
      <c r="AP117" s="80"/>
      <c r="AQ117" s="80"/>
      <c r="AR117" s="80"/>
      <c r="AS117" s="80"/>
      <c r="AT117" s="80"/>
      <c r="AU117" s="80"/>
      <c r="AV117" s="80"/>
      <c r="AW117" s="80"/>
      <c r="AX117" s="80"/>
      <c r="AY117" s="82" t="s">
        <v>69</v>
      </c>
      <c r="AZ117" s="80"/>
      <c r="BA117" s="80"/>
      <c r="BB117" s="80"/>
      <c r="BC117" s="80"/>
      <c r="BD117" s="80"/>
      <c r="BE117" s="83">
        <f t="shared" si="0"/>
        <v>0</v>
      </c>
      <c r="BF117" s="83">
        <f t="shared" si="1"/>
        <v>0</v>
      </c>
      <c r="BG117" s="83">
        <f t="shared" si="2"/>
        <v>0</v>
      </c>
      <c r="BH117" s="83">
        <f t="shared" si="3"/>
        <v>0</v>
      </c>
      <c r="BI117" s="83">
        <f t="shared" si="4"/>
        <v>0</v>
      </c>
      <c r="BJ117" s="82" t="s">
        <v>46</v>
      </c>
      <c r="BK117" s="80"/>
      <c r="BL117" s="80"/>
      <c r="BM117" s="80"/>
    </row>
    <row r="118" spans="2:65" s="1" customFormat="1" ht="18" customHeight="1" x14ac:dyDescent="0.2">
      <c r="B118" s="17"/>
      <c r="D118" s="162" t="s">
        <v>72</v>
      </c>
      <c r="E118" s="163"/>
      <c r="F118" s="163"/>
      <c r="J118" s="32">
        <v>0</v>
      </c>
      <c r="L118" s="79"/>
      <c r="M118" s="80"/>
      <c r="N118" s="81" t="s">
        <v>27</v>
      </c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80"/>
      <c r="AF118" s="80"/>
      <c r="AG118" s="80"/>
      <c r="AH118" s="80"/>
      <c r="AI118" s="80"/>
      <c r="AJ118" s="80"/>
      <c r="AK118" s="80"/>
      <c r="AL118" s="80"/>
      <c r="AM118" s="80"/>
      <c r="AN118" s="80"/>
      <c r="AO118" s="80"/>
      <c r="AP118" s="80"/>
      <c r="AQ118" s="80"/>
      <c r="AR118" s="80"/>
      <c r="AS118" s="80"/>
      <c r="AT118" s="80"/>
      <c r="AU118" s="80"/>
      <c r="AV118" s="80"/>
      <c r="AW118" s="80"/>
      <c r="AX118" s="80"/>
      <c r="AY118" s="82" t="s">
        <v>69</v>
      </c>
      <c r="AZ118" s="80"/>
      <c r="BA118" s="80"/>
      <c r="BB118" s="80"/>
      <c r="BC118" s="80"/>
      <c r="BD118" s="80"/>
      <c r="BE118" s="83">
        <f t="shared" si="0"/>
        <v>0</v>
      </c>
      <c r="BF118" s="83">
        <f t="shared" si="1"/>
        <v>0</v>
      </c>
      <c r="BG118" s="83">
        <f t="shared" si="2"/>
        <v>0</v>
      </c>
      <c r="BH118" s="83">
        <f t="shared" si="3"/>
        <v>0</v>
      </c>
      <c r="BI118" s="83">
        <f t="shared" si="4"/>
        <v>0</v>
      </c>
      <c r="BJ118" s="82" t="s">
        <v>46</v>
      </c>
      <c r="BK118" s="80"/>
      <c r="BL118" s="80"/>
      <c r="BM118" s="80"/>
    </row>
    <row r="119" spans="2:65" s="1" customFormat="1" ht="18" customHeight="1" x14ac:dyDescent="0.2">
      <c r="B119" s="17"/>
      <c r="D119" s="162" t="s">
        <v>73</v>
      </c>
      <c r="E119" s="163"/>
      <c r="F119" s="163"/>
      <c r="J119" s="32">
        <v>0</v>
      </c>
      <c r="L119" s="79"/>
      <c r="M119" s="80"/>
      <c r="N119" s="81" t="s">
        <v>27</v>
      </c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80"/>
      <c r="AF119" s="80"/>
      <c r="AG119" s="80"/>
      <c r="AH119" s="80"/>
      <c r="AI119" s="80"/>
      <c r="AJ119" s="80"/>
      <c r="AK119" s="80"/>
      <c r="AL119" s="80"/>
      <c r="AM119" s="80"/>
      <c r="AN119" s="80"/>
      <c r="AO119" s="80"/>
      <c r="AP119" s="80"/>
      <c r="AQ119" s="80"/>
      <c r="AR119" s="80"/>
      <c r="AS119" s="80"/>
      <c r="AT119" s="80"/>
      <c r="AU119" s="80"/>
      <c r="AV119" s="80"/>
      <c r="AW119" s="80"/>
      <c r="AX119" s="80"/>
      <c r="AY119" s="82" t="s">
        <v>69</v>
      </c>
      <c r="AZ119" s="80"/>
      <c r="BA119" s="80"/>
      <c r="BB119" s="80"/>
      <c r="BC119" s="80"/>
      <c r="BD119" s="80"/>
      <c r="BE119" s="83">
        <f t="shared" si="0"/>
        <v>0</v>
      </c>
      <c r="BF119" s="83">
        <f t="shared" si="1"/>
        <v>0</v>
      </c>
      <c r="BG119" s="83">
        <f t="shared" si="2"/>
        <v>0</v>
      </c>
      <c r="BH119" s="83">
        <f t="shared" si="3"/>
        <v>0</v>
      </c>
      <c r="BI119" s="83">
        <f t="shared" si="4"/>
        <v>0</v>
      </c>
      <c r="BJ119" s="82" t="s">
        <v>46</v>
      </c>
      <c r="BK119" s="80"/>
      <c r="BL119" s="80"/>
      <c r="BM119" s="80"/>
    </row>
    <row r="120" spans="2:65" s="1" customFormat="1" ht="18" customHeight="1" x14ac:dyDescent="0.2">
      <c r="B120" s="17"/>
      <c r="D120" s="31" t="s">
        <v>74</v>
      </c>
      <c r="J120" s="32">
        <f>ROUND(J30*T120,2)</f>
        <v>0</v>
      </c>
      <c r="L120" s="79"/>
      <c r="M120" s="80"/>
      <c r="N120" s="81" t="s">
        <v>27</v>
      </c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80"/>
      <c r="AF120" s="80"/>
      <c r="AG120" s="80"/>
      <c r="AH120" s="80"/>
      <c r="AI120" s="80"/>
      <c r="AJ120" s="80"/>
      <c r="AK120" s="80"/>
      <c r="AL120" s="80"/>
      <c r="AM120" s="80"/>
      <c r="AN120" s="80"/>
      <c r="AO120" s="80"/>
      <c r="AP120" s="80"/>
      <c r="AQ120" s="80"/>
      <c r="AR120" s="80"/>
      <c r="AS120" s="80"/>
      <c r="AT120" s="80"/>
      <c r="AU120" s="80"/>
      <c r="AV120" s="80"/>
      <c r="AW120" s="80"/>
      <c r="AX120" s="80"/>
      <c r="AY120" s="82" t="s">
        <v>75</v>
      </c>
      <c r="AZ120" s="80"/>
      <c r="BA120" s="80"/>
      <c r="BB120" s="80"/>
      <c r="BC120" s="80"/>
      <c r="BD120" s="80"/>
      <c r="BE120" s="83">
        <f t="shared" si="0"/>
        <v>0</v>
      </c>
      <c r="BF120" s="83">
        <f t="shared" si="1"/>
        <v>0</v>
      </c>
      <c r="BG120" s="83">
        <f t="shared" si="2"/>
        <v>0</v>
      </c>
      <c r="BH120" s="83">
        <f t="shared" si="3"/>
        <v>0</v>
      </c>
      <c r="BI120" s="83">
        <f t="shared" si="4"/>
        <v>0</v>
      </c>
      <c r="BJ120" s="82" t="s">
        <v>46</v>
      </c>
      <c r="BK120" s="80"/>
      <c r="BL120" s="80"/>
      <c r="BM120" s="80"/>
    </row>
    <row r="121" spans="2:65" s="1" customFormat="1" x14ac:dyDescent="0.2">
      <c r="B121" s="17"/>
      <c r="L121" s="17"/>
    </row>
    <row r="122" spans="2:65" s="1" customFormat="1" ht="29.25" customHeight="1" x14ac:dyDescent="0.2">
      <c r="B122" s="17"/>
      <c r="C122" s="34" t="s">
        <v>53</v>
      </c>
      <c r="D122" s="35"/>
      <c r="E122" s="35"/>
      <c r="F122" s="35"/>
      <c r="G122" s="35"/>
      <c r="H122" s="35"/>
      <c r="I122" s="35"/>
      <c r="J122" s="36">
        <f>ROUND(J96+J114,2)</f>
        <v>0</v>
      </c>
      <c r="K122" s="35"/>
      <c r="L122" s="17"/>
    </row>
    <row r="123" spans="2:65" s="1" customFormat="1" ht="6.95" customHeight="1" x14ac:dyDescent="0.2">
      <c r="B123" s="18"/>
      <c r="C123" s="19"/>
      <c r="D123" s="19"/>
      <c r="E123" s="19"/>
      <c r="F123" s="19"/>
      <c r="G123" s="19"/>
      <c r="H123" s="19"/>
      <c r="I123" s="19"/>
      <c r="J123" s="19"/>
      <c r="K123" s="19"/>
      <c r="L123" s="17"/>
    </row>
    <row r="127" spans="2:65" s="1" customFormat="1" ht="6.95" customHeight="1" x14ac:dyDescent="0.2">
      <c r="B127" s="20"/>
      <c r="C127" s="21"/>
      <c r="D127" s="21"/>
      <c r="E127" s="21"/>
      <c r="F127" s="21"/>
      <c r="G127" s="21"/>
      <c r="H127" s="21"/>
      <c r="I127" s="21"/>
      <c r="J127" s="21"/>
      <c r="K127" s="21"/>
      <c r="L127" s="17"/>
    </row>
    <row r="128" spans="2:65" s="1" customFormat="1" ht="24.95" customHeight="1" x14ac:dyDescent="0.2">
      <c r="B128" s="17"/>
      <c r="C128" s="12" t="s">
        <v>76</v>
      </c>
      <c r="L128" s="17"/>
    </row>
    <row r="129" spans="2:65" s="1" customFormat="1" ht="6.95" customHeight="1" x14ac:dyDescent="0.2">
      <c r="B129" s="17"/>
      <c r="L129" s="17"/>
    </row>
    <row r="130" spans="2:65" s="1" customFormat="1" ht="12" customHeight="1" x14ac:dyDescent="0.2">
      <c r="B130" s="17"/>
      <c r="C130" s="14" t="s">
        <v>4</v>
      </c>
      <c r="L130" s="17"/>
    </row>
    <row r="131" spans="2:65" s="1" customFormat="1" ht="16.5" customHeight="1" x14ac:dyDescent="0.2">
      <c r="B131" s="17"/>
      <c r="E131" s="164" t="e">
        <f>E7</f>
        <v>#REF!</v>
      </c>
      <c r="F131" s="165"/>
      <c r="G131" s="165"/>
      <c r="H131" s="165"/>
      <c r="L131" s="17"/>
    </row>
    <row r="132" spans="2:65" s="1" customFormat="1" ht="12" customHeight="1" x14ac:dyDescent="0.2">
      <c r="B132" s="17"/>
      <c r="C132" s="14" t="s">
        <v>55</v>
      </c>
      <c r="L132" s="17"/>
    </row>
    <row r="133" spans="2:65" s="1" customFormat="1" ht="16.5" customHeight="1" x14ac:dyDescent="0.2">
      <c r="B133" s="17"/>
      <c r="E133" s="166" t="str">
        <f>E9</f>
        <v xml:space="preserve">05 - Strecha 7 hala - spodná strecha pri výleze </v>
      </c>
      <c r="F133" s="167"/>
      <c r="G133" s="167"/>
      <c r="H133" s="167"/>
      <c r="L133" s="17"/>
    </row>
    <row r="134" spans="2:65" s="1" customFormat="1" ht="6.95" customHeight="1" x14ac:dyDescent="0.2">
      <c r="B134" s="17"/>
      <c r="L134" s="17"/>
    </row>
    <row r="135" spans="2:65" s="1" customFormat="1" ht="12" customHeight="1" x14ac:dyDescent="0.2">
      <c r="B135" s="17"/>
      <c r="C135" s="14" t="s">
        <v>7</v>
      </c>
      <c r="F135" s="13" t="str">
        <f>F12</f>
        <v>Bratislava</v>
      </c>
      <c r="I135" s="14" t="s">
        <v>9</v>
      </c>
      <c r="J135" s="22" t="e">
        <f>IF(J12="","",J12)</f>
        <v>#REF!</v>
      </c>
      <c r="L135" s="17"/>
    </row>
    <row r="136" spans="2:65" s="1" customFormat="1" ht="6.95" customHeight="1" x14ac:dyDescent="0.2">
      <c r="B136" s="17"/>
      <c r="L136" s="17"/>
    </row>
    <row r="137" spans="2:65" s="1" customFormat="1" ht="15.2" customHeight="1" x14ac:dyDescent="0.2">
      <c r="B137" s="17"/>
      <c r="C137" s="14" t="s">
        <v>10</v>
      </c>
      <c r="F137" s="13" t="str">
        <f>E15</f>
        <v>Dopravný podnik Bratislava, akciová spoločnosť</v>
      </c>
      <c r="I137" s="14" t="s">
        <v>17</v>
      </c>
      <c r="J137" s="16" t="e">
        <f>E21</f>
        <v>#REF!</v>
      </c>
      <c r="L137" s="17"/>
    </row>
    <row r="138" spans="2:65" s="1" customFormat="1" ht="15.2" customHeight="1" x14ac:dyDescent="0.2">
      <c r="B138" s="17"/>
      <c r="C138" s="14" t="s">
        <v>16</v>
      </c>
      <c r="F138" s="13" t="e">
        <f>IF(E18="","",E18)</f>
        <v>#REF!</v>
      </c>
      <c r="I138" s="14" t="s">
        <v>19</v>
      </c>
      <c r="J138" s="16" t="e">
        <f>E24</f>
        <v>#REF!</v>
      </c>
      <c r="L138" s="17"/>
    </row>
    <row r="139" spans="2:65" s="1" customFormat="1" ht="10.35" customHeight="1" x14ac:dyDescent="0.2">
      <c r="B139" s="17"/>
      <c r="L139" s="17"/>
    </row>
    <row r="140" spans="2:65" s="5" customFormat="1" ht="29.25" customHeight="1" x14ac:dyDescent="0.2">
      <c r="B140" s="84"/>
      <c r="C140" s="85" t="s">
        <v>77</v>
      </c>
      <c r="D140" s="86" t="s">
        <v>42</v>
      </c>
      <c r="E140" s="86" t="s">
        <v>40</v>
      </c>
      <c r="F140" s="86" t="s">
        <v>41</v>
      </c>
      <c r="G140" s="86" t="s">
        <v>78</v>
      </c>
      <c r="H140" s="86" t="s">
        <v>79</v>
      </c>
      <c r="I140" s="86" t="s">
        <v>80</v>
      </c>
      <c r="J140" s="87" t="s">
        <v>59</v>
      </c>
      <c r="K140" s="88" t="s">
        <v>81</v>
      </c>
      <c r="L140" s="84"/>
      <c r="M140" s="24" t="s">
        <v>0</v>
      </c>
      <c r="N140" s="25" t="s">
        <v>25</v>
      </c>
      <c r="O140" s="25" t="s">
        <v>82</v>
      </c>
      <c r="P140" s="25" t="s">
        <v>83</v>
      </c>
      <c r="Q140" s="25" t="s">
        <v>84</v>
      </c>
      <c r="R140" s="25" t="s">
        <v>85</v>
      </c>
      <c r="S140" s="25" t="s">
        <v>86</v>
      </c>
      <c r="T140" s="26" t="s">
        <v>87</v>
      </c>
    </row>
    <row r="141" spans="2:65" s="1" customFormat="1" ht="22.9" customHeight="1" x14ac:dyDescent="0.25">
      <c r="B141" s="17"/>
      <c r="C141" s="29" t="s">
        <v>56</v>
      </c>
      <c r="J141" s="89">
        <f>BK141</f>
        <v>0</v>
      </c>
      <c r="L141" s="17"/>
      <c r="M141" s="27"/>
      <c r="N141" s="28"/>
      <c r="O141" s="28"/>
      <c r="P141" s="90">
        <f>P142+P164+P270+P280+P284+P290</f>
        <v>0</v>
      </c>
      <c r="Q141" s="28"/>
      <c r="R141" s="90">
        <f>R142+R164+R270+R280+R284+R290</f>
        <v>1.7365551759999998</v>
      </c>
      <c r="S141" s="28"/>
      <c r="T141" s="91">
        <f>T142+T164+T270+T280+T284+T290</f>
        <v>2.6359727000000004</v>
      </c>
      <c r="AT141" s="10" t="s">
        <v>43</v>
      </c>
      <c r="AU141" s="10" t="s">
        <v>61</v>
      </c>
      <c r="BK141" s="92">
        <f>BK142+BK164+BK270+BK280+BK284+BK290</f>
        <v>0</v>
      </c>
    </row>
    <row r="142" spans="2:65" s="6" customFormat="1" ht="25.9" customHeight="1" x14ac:dyDescent="0.2">
      <c r="B142" s="93"/>
      <c r="D142" s="94" t="s">
        <v>43</v>
      </c>
      <c r="E142" s="95" t="s">
        <v>88</v>
      </c>
      <c r="F142" s="95" t="s">
        <v>89</v>
      </c>
      <c r="I142" s="96"/>
      <c r="J142" s="76">
        <f>BK142</f>
        <v>0</v>
      </c>
      <c r="L142" s="93"/>
      <c r="M142" s="97"/>
      <c r="P142" s="98">
        <f>P143+P153+P162</f>
        <v>0</v>
      </c>
      <c r="R142" s="98">
        <f>R143+R153+R162</f>
        <v>0.225209985</v>
      </c>
      <c r="T142" s="99">
        <f>T143+T153+T162</f>
        <v>0</v>
      </c>
      <c r="AR142" s="94" t="s">
        <v>45</v>
      </c>
      <c r="AT142" s="100" t="s">
        <v>43</v>
      </c>
      <c r="AU142" s="100" t="s">
        <v>44</v>
      </c>
      <c r="AY142" s="94" t="s">
        <v>90</v>
      </c>
      <c r="BK142" s="101">
        <f>BK143+BK153+BK162</f>
        <v>0</v>
      </c>
    </row>
    <row r="143" spans="2:65" s="6" customFormat="1" ht="22.9" customHeight="1" x14ac:dyDescent="0.2">
      <c r="B143" s="93"/>
      <c r="D143" s="94" t="s">
        <v>43</v>
      </c>
      <c r="E143" s="102" t="s">
        <v>100</v>
      </c>
      <c r="F143" s="102" t="s">
        <v>336</v>
      </c>
      <c r="I143" s="96"/>
      <c r="J143" s="103">
        <f>BK143</f>
        <v>0</v>
      </c>
      <c r="L143" s="93"/>
      <c r="M143" s="97"/>
      <c r="P143" s="98">
        <f>SUM(P144:P152)</f>
        <v>0</v>
      </c>
      <c r="R143" s="98">
        <f>SUM(R144:R152)</f>
        <v>0.225209985</v>
      </c>
      <c r="T143" s="99">
        <f>SUM(T144:T152)</f>
        <v>0</v>
      </c>
      <c r="AR143" s="94" t="s">
        <v>45</v>
      </c>
      <c r="AT143" s="100" t="s">
        <v>43</v>
      </c>
      <c r="AU143" s="100" t="s">
        <v>45</v>
      </c>
      <c r="AY143" s="94" t="s">
        <v>90</v>
      </c>
      <c r="BK143" s="101">
        <f>SUM(BK144:BK152)</f>
        <v>0</v>
      </c>
    </row>
    <row r="144" spans="2:65" s="1" customFormat="1" ht="37.9" customHeight="1" x14ac:dyDescent="0.2">
      <c r="B144" s="17"/>
      <c r="C144" s="104" t="s">
        <v>45</v>
      </c>
      <c r="D144" s="104" t="s">
        <v>91</v>
      </c>
      <c r="E144" s="105" t="s">
        <v>337</v>
      </c>
      <c r="F144" s="106" t="s">
        <v>338</v>
      </c>
      <c r="G144" s="107" t="s">
        <v>92</v>
      </c>
      <c r="H144" s="108">
        <v>15.015000000000001</v>
      </c>
      <c r="I144" s="109"/>
      <c r="J144" s="110">
        <f>ROUND(I144*H144,2)</f>
        <v>0</v>
      </c>
      <c r="K144" s="111"/>
      <c r="L144" s="17"/>
      <c r="M144" s="112" t="s">
        <v>0</v>
      </c>
      <c r="N144" s="78" t="s">
        <v>27</v>
      </c>
      <c r="P144" s="113">
        <f>O144*H144</f>
        <v>0</v>
      </c>
      <c r="Q144" s="113">
        <v>6.4000000000000003E-3</v>
      </c>
      <c r="R144" s="113">
        <f>Q144*H144</f>
        <v>9.6096000000000015E-2</v>
      </c>
      <c r="S144" s="113">
        <v>0</v>
      </c>
      <c r="T144" s="114">
        <f>S144*H144</f>
        <v>0</v>
      </c>
      <c r="AR144" s="115" t="s">
        <v>93</v>
      </c>
      <c r="AT144" s="115" t="s">
        <v>91</v>
      </c>
      <c r="AU144" s="115" t="s">
        <v>46</v>
      </c>
      <c r="AY144" s="10" t="s">
        <v>90</v>
      </c>
      <c r="BE144" s="33">
        <f>IF(N144="základná",J144,0)</f>
        <v>0</v>
      </c>
      <c r="BF144" s="33">
        <f>IF(N144="znížená",J144,0)</f>
        <v>0</v>
      </c>
      <c r="BG144" s="33">
        <f>IF(N144="zákl. prenesená",J144,0)</f>
        <v>0</v>
      </c>
      <c r="BH144" s="33">
        <f>IF(N144="zníž. prenesená",J144,0)</f>
        <v>0</v>
      </c>
      <c r="BI144" s="33">
        <f>IF(N144="nulová",J144,0)</f>
        <v>0</v>
      </c>
      <c r="BJ144" s="10" t="s">
        <v>46</v>
      </c>
      <c r="BK144" s="33">
        <f>ROUND(I144*H144,2)</f>
        <v>0</v>
      </c>
      <c r="BL144" s="10" t="s">
        <v>93</v>
      </c>
      <c r="BM144" s="115" t="s">
        <v>400</v>
      </c>
    </row>
    <row r="145" spans="2:65" s="7" customFormat="1" x14ac:dyDescent="0.2">
      <c r="B145" s="127"/>
      <c r="D145" s="128" t="s">
        <v>120</v>
      </c>
      <c r="E145" s="134" t="s">
        <v>0</v>
      </c>
      <c r="F145" s="129" t="s">
        <v>401</v>
      </c>
      <c r="H145" s="130">
        <v>15.015000000000001</v>
      </c>
      <c r="I145" s="131"/>
      <c r="L145" s="127"/>
      <c r="M145" s="132"/>
      <c r="T145" s="133"/>
      <c r="AT145" s="134" t="s">
        <v>120</v>
      </c>
      <c r="AU145" s="134" t="s">
        <v>46</v>
      </c>
      <c r="AV145" s="7" t="s">
        <v>46</v>
      </c>
      <c r="AW145" s="7" t="s">
        <v>18</v>
      </c>
      <c r="AX145" s="7" t="s">
        <v>44</v>
      </c>
      <c r="AY145" s="134" t="s">
        <v>90</v>
      </c>
    </row>
    <row r="146" spans="2:65" s="8" customFormat="1" x14ac:dyDescent="0.2">
      <c r="B146" s="149"/>
      <c r="D146" s="128" t="s">
        <v>120</v>
      </c>
      <c r="E146" s="150" t="s">
        <v>334</v>
      </c>
      <c r="F146" s="151" t="s">
        <v>179</v>
      </c>
      <c r="H146" s="152">
        <v>15.015000000000001</v>
      </c>
      <c r="I146" s="153"/>
      <c r="L146" s="149"/>
      <c r="M146" s="154"/>
      <c r="T146" s="155"/>
      <c r="AT146" s="150" t="s">
        <v>120</v>
      </c>
      <c r="AU146" s="150" t="s">
        <v>46</v>
      </c>
      <c r="AV146" s="8" t="s">
        <v>93</v>
      </c>
      <c r="AW146" s="8" t="s">
        <v>18</v>
      </c>
      <c r="AX146" s="8" t="s">
        <v>45</v>
      </c>
      <c r="AY146" s="150" t="s">
        <v>90</v>
      </c>
    </row>
    <row r="147" spans="2:65" s="1" customFormat="1" ht="24.2" customHeight="1" x14ac:dyDescent="0.2">
      <c r="B147" s="17"/>
      <c r="C147" s="104" t="s">
        <v>46</v>
      </c>
      <c r="D147" s="104" t="s">
        <v>91</v>
      </c>
      <c r="E147" s="105" t="s">
        <v>339</v>
      </c>
      <c r="F147" s="106" t="s">
        <v>340</v>
      </c>
      <c r="G147" s="107" t="s">
        <v>92</v>
      </c>
      <c r="H147" s="108">
        <v>15.015000000000001</v>
      </c>
      <c r="I147" s="109"/>
      <c r="J147" s="110">
        <f>ROUND(I147*H147,2)</f>
        <v>0</v>
      </c>
      <c r="K147" s="111"/>
      <c r="L147" s="17"/>
      <c r="M147" s="112" t="s">
        <v>0</v>
      </c>
      <c r="N147" s="78" t="s">
        <v>27</v>
      </c>
      <c r="P147" s="113">
        <f>O147*H147</f>
        <v>0</v>
      </c>
      <c r="Q147" s="113">
        <v>2.2499999999999999E-4</v>
      </c>
      <c r="R147" s="113">
        <f>Q147*H147</f>
        <v>3.3783749999999999E-3</v>
      </c>
      <c r="S147" s="113">
        <v>0</v>
      </c>
      <c r="T147" s="114">
        <f>S147*H147</f>
        <v>0</v>
      </c>
      <c r="AR147" s="115" t="s">
        <v>93</v>
      </c>
      <c r="AT147" s="115" t="s">
        <v>91</v>
      </c>
      <c r="AU147" s="115" t="s">
        <v>46</v>
      </c>
      <c r="AY147" s="10" t="s">
        <v>90</v>
      </c>
      <c r="BE147" s="33">
        <f>IF(N147="základná",J147,0)</f>
        <v>0</v>
      </c>
      <c r="BF147" s="33">
        <f>IF(N147="znížená",J147,0)</f>
        <v>0</v>
      </c>
      <c r="BG147" s="33">
        <f>IF(N147="zákl. prenesená",J147,0)</f>
        <v>0</v>
      </c>
      <c r="BH147" s="33">
        <f>IF(N147="zníž. prenesená",J147,0)</f>
        <v>0</v>
      </c>
      <c r="BI147" s="33">
        <f>IF(N147="nulová",J147,0)</f>
        <v>0</v>
      </c>
      <c r="BJ147" s="10" t="s">
        <v>46</v>
      </c>
      <c r="BK147" s="33">
        <f>ROUND(I147*H147,2)</f>
        <v>0</v>
      </c>
      <c r="BL147" s="10" t="s">
        <v>93</v>
      </c>
      <c r="BM147" s="115" t="s">
        <v>402</v>
      </c>
    </row>
    <row r="148" spans="2:65" s="7" customFormat="1" x14ac:dyDescent="0.2">
      <c r="B148" s="127"/>
      <c r="D148" s="128" t="s">
        <v>120</v>
      </c>
      <c r="E148" s="134" t="s">
        <v>0</v>
      </c>
      <c r="F148" s="129" t="s">
        <v>334</v>
      </c>
      <c r="H148" s="130">
        <v>15.015000000000001</v>
      </c>
      <c r="I148" s="131"/>
      <c r="L148" s="127"/>
      <c r="M148" s="132"/>
      <c r="T148" s="133"/>
      <c r="AT148" s="134" t="s">
        <v>120</v>
      </c>
      <c r="AU148" s="134" t="s">
        <v>46</v>
      </c>
      <c r="AV148" s="7" t="s">
        <v>46</v>
      </c>
      <c r="AW148" s="7" t="s">
        <v>18</v>
      </c>
      <c r="AX148" s="7" t="s">
        <v>45</v>
      </c>
      <c r="AY148" s="134" t="s">
        <v>90</v>
      </c>
    </row>
    <row r="149" spans="2:65" s="1" customFormat="1" ht="24.2" customHeight="1" x14ac:dyDescent="0.2">
      <c r="B149" s="17"/>
      <c r="C149" s="104" t="s">
        <v>95</v>
      </c>
      <c r="D149" s="104" t="s">
        <v>91</v>
      </c>
      <c r="E149" s="105" t="s">
        <v>341</v>
      </c>
      <c r="F149" s="106" t="s">
        <v>342</v>
      </c>
      <c r="G149" s="107" t="s">
        <v>92</v>
      </c>
      <c r="H149" s="108">
        <v>15.015000000000001</v>
      </c>
      <c r="I149" s="109"/>
      <c r="J149" s="110">
        <f>ROUND(I149*H149,2)</f>
        <v>0</v>
      </c>
      <c r="K149" s="111"/>
      <c r="L149" s="17"/>
      <c r="M149" s="112" t="s">
        <v>0</v>
      </c>
      <c r="N149" s="78" t="s">
        <v>27</v>
      </c>
      <c r="P149" s="113">
        <f>O149*H149</f>
        <v>0</v>
      </c>
      <c r="Q149" s="113">
        <v>3.2200000000000002E-3</v>
      </c>
      <c r="R149" s="113">
        <f>Q149*H149</f>
        <v>4.8348300000000004E-2</v>
      </c>
      <c r="S149" s="113">
        <v>0</v>
      </c>
      <c r="T149" s="114">
        <f>S149*H149</f>
        <v>0</v>
      </c>
      <c r="AR149" s="115" t="s">
        <v>93</v>
      </c>
      <c r="AT149" s="115" t="s">
        <v>91</v>
      </c>
      <c r="AU149" s="115" t="s">
        <v>46</v>
      </c>
      <c r="AY149" s="10" t="s">
        <v>90</v>
      </c>
      <c r="BE149" s="33">
        <f>IF(N149="základná",J149,0)</f>
        <v>0</v>
      </c>
      <c r="BF149" s="33">
        <f>IF(N149="znížená",J149,0)</f>
        <v>0</v>
      </c>
      <c r="BG149" s="33">
        <f>IF(N149="zákl. prenesená",J149,0)</f>
        <v>0</v>
      </c>
      <c r="BH149" s="33">
        <f>IF(N149="zníž. prenesená",J149,0)</f>
        <v>0</v>
      </c>
      <c r="BI149" s="33">
        <f>IF(N149="nulová",J149,0)</f>
        <v>0</v>
      </c>
      <c r="BJ149" s="10" t="s">
        <v>46</v>
      </c>
      <c r="BK149" s="33">
        <f>ROUND(I149*H149,2)</f>
        <v>0</v>
      </c>
      <c r="BL149" s="10" t="s">
        <v>93</v>
      </c>
      <c r="BM149" s="115" t="s">
        <v>403</v>
      </c>
    </row>
    <row r="150" spans="2:65" s="7" customFormat="1" x14ac:dyDescent="0.2">
      <c r="B150" s="127"/>
      <c r="D150" s="128" t="s">
        <v>120</v>
      </c>
      <c r="E150" s="134" t="s">
        <v>0</v>
      </c>
      <c r="F150" s="129" t="s">
        <v>334</v>
      </c>
      <c r="H150" s="130">
        <v>15.015000000000001</v>
      </c>
      <c r="I150" s="131"/>
      <c r="L150" s="127"/>
      <c r="M150" s="132"/>
      <c r="T150" s="133"/>
      <c r="AT150" s="134" t="s">
        <v>120</v>
      </c>
      <c r="AU150" s="134" t="s">
        <v>46</v>
      </c>
      <c r="AV150" s="7" t="s">
        <v>46</v>
      </c>
      <c r="AW150" s="7" t="s">
        <v>18</v>
      </c>
      <c r="AX150" s="7" t="s">
        <v>45</v>
      </c>
      <c r="AY150" s="134" t="s">
        <v>90</v>
      </c>
    </row>
    <row r="151" spans="2:65" s="1" customFormat="1" ht="24.2" customHeight="1" x14ac:dyDescent="0.2">
      <c r="B151" s="17"/>
      <c r="C151" s="104" t="s">
        <v>93</v>
      </c>
      <c r="D151" s="104" t="s">
        <v>91</v>
      </c>
      <c r="E151" s="105" t="s">
        <v>343</v>
      </c>
      <c r="F151" s="106" t="s">
        <v>344</v>
      </c>
      <c r="G151" s="107" t="s">
        <v>92</v>
      </c>
      <c r="H151" s="108">
        <v>15.015000000000001</v>
      </c>
      <c r="I151" s="109"/>
      <c r="J151" s="110">
        <f>ROUND(I151*H151,2)</f>
        <v>0</v>
      </c>
      <c r="K151" s="111"/>
      <c r="L151" s="17"/>
      <c r="M151" s="112" t="s">
        <v>0</v>
      </c>
      <c r="N151" s="78" t="s">
        <v>27</v>
      </c>
      <c r="P151" s="113">
        <f>O151*H151</f>
        <v>0</v>
      </c>
      <c r="Q151" s="113">
        <v>5.1539999999999997E-3</v>
      </c>
      <c r="R151" s="113">
        <f>Q151*H151</f>
        <v>7.7387310000000001E-2</v>
      </c>
      <c r="S151" s="113">
        <v>0</v>
      </c>
      <c r="T151" s="114">
        <f>S151*H151</f>
        <v>0</v>
      </c>
      <c r="AR151" s="115" t="s">
        <v>93</v>
      </c>
      <c r="AT151" s="115" t="s">
        <v>91</v>
      </c>
      <c r="AU151" s="115" t="s">
        <v>46</v>
      </c>
      <c r="AY151" s="10" t="s">
        <v>90</v>
      </c>
      <c r="BE151" s="33">
        <f>IF(N151="základná",J151,0)</f>
        <v>0</v>
      </c>
      <c r="BF151" s="33">
        <f>IF(N151="znížená",J151,0)</f>
        <v>0</v>
      </c>
      <c r="BG151" s="33">
        <f>IF(N151="zákl. prenesená",J151,0)</f>
        <v>0</v>
      </c>
      <c r="BH151" s="33">
        <f>IF(N151="zníž. prenesená",J151,0)</f>
        <v>0</v>
      </c>
      <c r="BI151" s="33">
        <f>IF(N151="nulová",J151,0)</f>
        <v>0</v>
      </c>
      <c r="BJ151" s="10" t="s">
        <v>46</v>
      </c>
      <c r="BK151" s="33">
        <f>ROUND(I151*H151,2)</f>
        <v>0</v>
      </c>
      <c r="BL151" s="10" t="s">
        <v>93</v>
      </c>
      <c r="BM151" s="115" t="s">
        <v>404</v>
      </c>
    </row>
    <row r="152" spans="2:65" s="7" customFormat="1" x14ac:dyDescent="0.2">
      <c r="B152" s="127"/>
      <c r="D152" s="128" t="s">
        <v>120</v>
      </c>
      <c r="E152" s="134" t="s">
        <v>0</v>
      </c>
      <c r="F152" s="129" t="s">
        <v>334</v>
      </c>
      <c r="H152" s="130">
        <v>15.015000000000001</v>
      </c>
      <c r="I152" s="131"/>
      <c r="L152" s="127"/>
      <c r="M152" s="132"/>
      <c r="T152" s="133"/>
      <c r="AT152" s="134" t="s">
        <v>120</v>
      </c>
      <c r="AU152" s="134" t="s">
        <v>46</v>
      </c>
      <c r="AV152" s="7" t="s">
        <v>46</v>
      </c>
      <c r="AW152" s="7" t="s">
        <v>18</v>
      </c>
      <c r="AX152" s="7" t="s">
        <v>45</v>
      </c>
      <c r="AY152" s="134" t="s">
        <v>90</v>
      </c>
    </row>
    <row r="153" spans="2:65" s="6" customFormat="1" ht="22.9" customHeight="1" x14ac:dyDescent="0.2">
      <c r="B153" s="93"/>
      <c r="D153" s="94" t="s">
        <v>43</v>
      </c>
      <c r="E153" s="102" t="s">
        <v>98</v>
      </c>
      <c r="F153" s="102" t="s">
        <v>99</v>
      </c>
      <c r="I153" s="96"/>
      <c r="J153" s="103">
        <f>BK153</f>
        <v>0</v>
      </c>
      <c r="L153" s="93"/>
      <c r="M153" s="97"/>
      <c r="P153" s="98">
        <f>SUM(P154:P161)</f>
        <v>0</v>
      </c>
      <c r="R153" s="98">
        <f>SUM(R154:R161)</f>
        <v>0</v>
      </c>
      <c r="T153" s="99">
        <f>SUM(T154:T161)</f>
        <v>0</v>
      </c>
      <c r="AR153" s="94" t="s">
        <v>45</v>
      </c>
      <c r="AT153" s="100" t="s">
        <v>43</v>
      </c>
      <c r="AU153" s="100" t="s">
        <v>45</v>
      </c>
      <c r="AY153" s="94" t="s">
        <v>90</v>
      </c>
      <c r="BK153" s="101">
        <f>SUM(BK154:BK161)</f>
        <v>0</v>
      </c>
    </row>
    <row r="154" spans="2:65" s="1" customFormat="1" ht="21.75" customHeight="1" x14ac:dyDescent="0.2">
      <c r="B154" s="17"/>
      <c r="C154" s="104" t="s">
        <v>94</v>
      </c>
      <c r="D154" s="104" t="s">
        <v>91</v>
      </c>
      <c r="E154" s="105" t="s">
        <v>167</v>
      </c>
      <c r="F154" s="106" t="s">
        <v>168</v>
      </c>
      <c r="G154" s="107" t="s">
        <v>101</v>
      </c>
      <c r="H154" s="108">
        <v>2.5979999999999999</v>
      </c>
      <c r="I154" s="109"/>
      <c r="J154" s="110">
        <f>ROUND(I154*H154,2)</f>
        <v>0</v>
      </c>
      <c r="K154" s="111"/>
      <c r="L154" s="17"/>
      <c r="M154" s="112" t="s">
        <v>0</v>
      </c>
      <c r="N154" s="78" t="s">
        <v>27</v>
      </c>
      <c r="P154" s="113">
        <f>O154*H154</f>
        <v>0</v>
      </c>
      <c r="Q154" s="113">
        <v>0</v>
      </c>
      <c r="R154" s="113">
        <f>Q154*H154</f>
        <v>0</v>
      </c>
      <c r="S154" s="113">
        <v>0</v>
      </c>
      <c r="T154" s="114">
        <f>S154*H154</f>
        <v>0</v>
      </c>
      <c r="AR154" s="115" t="s">
        <v>93</v>
      </c>
      <c r="AT154" s="115" t="s">
        <v>91</v>
      </c>
      <c r="AU154" s="115" t="s">
        <v>46</v>
      </c>
      <c r="AY154" s="10" t="s">
        <v>90</v>
      </c>
      <c r="BE154" s="33">
        <f>IF(N154="základná",J154,0)</f>
        <v>0</v>
      </c>
      <c r="BF154" s="33">
        <f>IF(N154="znížená",J154,0)</f>
        <v>0</v>
      </c>
      <c r="BG154" s="33">
        <f>IF(N154="zákl. prenesená",J154,0)</f>
        <v>0</v>
      </c>
      <c r="BH154" s="33">
        <f>IF(N154="zníž. prenesená",J154,0)</f>
        <v>0</v>
      </c>
      <c r="BI154" s="33">
        <f>IF(N154="nulová",J154,0)</f>
        <v>0</v>
      </c>
      <c r="BJ154" s="10" t="s">
        <v>46</v>
      </c>
      <c r="BK154" s="33">
        <f>ROUND(I154*H154,2)</f>
        <v>0</v>
      </c>
      <c r="BL154" s="10" t="s">
        <v>93</v>
      </c>
      <c r="BM154" s="115" t="s">
        <v>345</v>
      </c>
    </row>
    <row r="155" spans="2:65" s="1" customFormat="1" ht="21.75" customHeight="1" x14ac:dyDescent="0.2">
      <c r="B155" s="17"/>
      <c r="C155" s="104" t="s">
        <v>100</v>
      </c>
      <c r="D155" s="104" t="s">
        <v>91</v>
      </c>
      <c r="E155" s="105" t="s">
        <v>115</v>
      </c>
      <c r="F155" s="106" t="s">
        <v>116</v>
      </c>
      <c r="G155" s="107" t="s">
        <v>101</v>
      </c>
      <c r="H155" s="108">
        <v>2.5979999999999999</v>
      </c>
      <c r="I155" s="109"/>
      <c r="J155" s="110">
        <f>ROUND(I155*H155,2)</f>
        <v>0</v>
      </c>
      <c r="K155" s="111"/>
      <c r="L155" s="17"/>
      <c r="M155" s="112" t="s">
        <v>0</v>
      </c>
      <c r="N155" s="78" t="s">
        <v>27</v>
      </c>
      <c r="P155" s="113">
        <f>O155*H155</f>
        <v>0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AR155" s="115" t="s">
        <v>93</v>
      </c>
      <c r="AT155" s="115" t="s">
        <v>91</v>
      </c>
      <c r="AU155" s="115" t="s">
        <v>46</v>
      </c>
      <c r="AY155" s="10" t="s">
        <v>90</v>
      </c>
      <c r="BE155" s="33">
        <f>IF(N155="základná",J155,0)</f>
        <v>0</v>
      </c>
      <c r="BF155" s="33">
        <f>IF(N155="znížená",J155,0)</f>
        <v>0</v>
      </c>
      <c r="BG155" s="33">
        <f>IF(N155="zákl. prenesená",J155,0)</f>
        <v>0</v>
      </c>
      <c r="BH155" s="33">
        <f>IF(N155="zníž. prenesená",J155,0)</f>
        <v>0</v>
      </c>
      <c r="BI155" s="33">
        <f>IF(N155="nulová",J155,0)</f>
        <v>0</v>
      </c>
      <c r="BJ155" s="10" t="s">
        <v>46</v>
      </c>
      <c r="BK155" s="33">
        <f>ROUND(I155*H155,2)</f>
        <v>0</v>
      </c>
      <c r="BL155" s="10" t="s">
        <v>93</v>
      </c>
      <c r="BM155" s="115" t="s">
        <v>346</v>
      </c>
    </row>
    <row r="156" spans="2:65" s="1" customFormat="1" ht="24.2" customHeight="1" x14ac:dyDescent="0.2">
      <c r="B156" s="17"/>
      <c r="C156" s="104" t="s">
        <v>102</v>
      </c>
      <c r="D156" s="104" t="s">
        <v>91</v>
      </c>
      <c r="E156" s="105" t="s">
        <v>118</v>
      </c>
      <c r="F156" s="106" t="s">
        <v>119</v>
      </c>
      <c r="G156" s="107" t="s">
        <v>101</v>
      </c>
      <c r="H156" s="108">
        <v>59.753999999999998</v>
      </c>
      <c r="I156" s="109"/>
      <c r="J156" s="110">
        <f>ROUND(I156*H156,2)</f>
        <v>0</v>
      </c>
      <c r="K156" s="111"/>
      <c r="L156" s="17"/>
      <c r="M156" s="112" t="s">
        <v>0</v>
      </c>
      <c r="N156" s="78" t="s">
        <v>27</v>
      </c>
      <c r="P156" s="113">
        <f>O156*H156</f>
        <v>0</v>
      </c>
      <c r="Q156" s="113">
        <v>0</v>
      </c>
      <c r="R156" s="113">
        <f>Q156*H156</f>
        <v>0</v>
      </c>
      <c r="S156" s="113">
        <v>0</v>
      </c>
      <c r="T156" s="114">
        <f>S156*H156</f>
        <v>0</v>
      </c>
      <c r="AR156" s="115" t="s">
        <v>93</v>
      </c>
      <c r="AT156" s="115" t="s">
        <v>91</v>
      </c>
      <c r="AU156" s="115" t="s">
        <v>46</v>
      </c>
      <c r="AY156" s="10" t="s">
        <v>90</v>
      </c>
      <c r="BE156" s="33">
        <f>IF(N156="základná",J156,0)</f>
        <v>0</v>
      </c>
      <c r="BF156" s="33">
        <f>IF(N156="znížená",J156,0)</f>
        <v>0</v>
      </c>
      <c r="BG156" s="33">
        <f>IF(N156="zákl. prenesená",J156,0)</f>
        <v>0</v>
      </c>
      <c r="BH156" s="33">
        <f>IF(N156="zníž. prenesená",J156,0)</f>
        <v>0</v>
      </c>
      <c r="BI156" s="33">
        <f>IF(N156="nulová",J156,0)</f>
        <v>0</v>
      </c>
      <c r="BJ156" s="10" t="s">
        <v>46</v>
      </c>
      <c r="BK156" s="33">
        <f>ROUND(I156*H156,2)</f>
        <v>0</v>
      </c>
      <c r="BL156" s="10" t="s">
        <v>93</v>
      </c>
      <c r="BM156" s="115" t="s">
        <v>347</v>
      </c>
    </row>
    <row r="157" spans="2:65" s="7" customFormat="1" x14ac:dyDescent="0.2">
      <c r="B157" s="127"/>
      <c r="D157" s="128" t="s">
        <v>120</v>
      </c>
      <c r="F157" s="129" t="s">
        <v>405</v>
      </c>
      <c r="H157" s="130">
        <v>59.753999999999998</v>
      </c>
      <c r="I157" s="131"/>
      <c r="L157" s="127"/>
      <c r="M157" s="132"/>
      <c r="T157" s="133"/>
      <c r="AT157" s="134" t="s">
        <v>120</v>
      </c>
      <c r="AU157" s="134" t="s">
        <v>46</v>
      </c>
      <c r="AV157" s="7" t="s">
        <v>46</v>
      </c>
      <c r="AW157" s="7" t="s">
        <v>1</v>
      </c>
      <c r="AX157" s="7" t="s">
        <v>45</v>
      </c>
      <c r="AY157" s="134" t="s">
        <v>90</v>
      </c>
    </row>
    <row r="158" spans="2:65" s="1" customFormat="1" ht="24.2" customHeight="1" x14ac:dyDescent="0.2">
      <c r="B158" s="17"/>
      <c r="C158" s="104" t="s">
        <v>96</v>
      </c>
      <c r="D158" s="104" t="s">
        <v>91</v>
      </c>
      <c r="E158" s="105" t="s">
        <v>122</v>
      </c>
      <c r="F158" s="106" t="s">
        <v>123</v>
      </c>
      <c r="G158" s="107" t="s">
        <v>101</v>
      </c>
      <c r="H158" s="108">
        <v>2.5979999999999999</v>
      </c>
      <c r="I158" s="109"/>
      <c r="J158" s="110">
        <f>ROUND(I158*H158,2)</f>
        <v>0</v>
      </c>
      <c r="K158" s="111"/>
      <c r="L158" s="17"/>
      <c r="M158" s="112" t="s">
        <v>0</v>
      </c>
      <c r="N158" s="78" t="s">
        <v>27</v>
      </c>
      <c r="P158" s="113">
        <f>O158*H158</f>
        <v>0</v>
      </c>
      <c r="Q158" s="113">
        <v>0</v>
      </c>
      <c r="R158" s="113">
        <f>Q158*H158</f>
        <v>0</v>
      </c>
      <c r="S158" s="113">
        <v>0</v>
      </c>
      <c r="T158" s="114">
        <f>S158*H158</f>
        <v>0</v>
      </c>
      <c r="AR158" s="115" t="s">
        <v>93</v>
      </c>
      <c r="AT158" s="115" t="s">
        <v>91</v>
      </c>
      <c r="AU158" s="115" t="s">
        <v>46</v>
      </c>
      <c r="AY158" s="10" t="s">
        <v>90</v>
      </c>
      <c r="BE158" s="33">
        <f>IF(N158="základná",J158,0)</f>
        <v>0</v>
      </c>
      <c r="BF158" s="33">
        <f>IF(N158="znížená",J158,0)</f>
        <v>0</v>
      </c>
      <c r="BG158" s="33">
        <f>IF(N158="zákl. prenesená",J158,0)</f>
        <v>0</v>
      </c>
      <c r="BH158" s="33">
        <f>IF(N158="zníž. prenesená",J158,0)</f>
        <v>0</v>
      </c>
      <c r="BI158" s="33">
        <f>IF(N158="nulová",J158,0)</f>
        <v>0</v>
      </c>
      <c r="BJ158" s="10" t="s">
        <v>46</v>
      </c>
      <c r="BK158" s="33">
        <f>ROUND(I158*H158,2)</f>
        <v>0</v>
      </c>
      <c r="BL158" s="10" t="s">
        <v>93</v>
      </c>
      <c r="BM158" s="115" t="s">
        <v>348</v>
      </c>
    </row>
    <row r="159" spans="2:65" s="1" customFormat="1" ht="24.2" customHeight="1" x14ac:dyDescent="0.2">
      <c r="B159" s="17"/>
      <c r="C159" s="104" t="s">
        <v>98</v>
      </c>
      <c r="D159" s="104" t="s">
        <v>91</v>
      </c>
      <c r="E159" s="105" t="s">
        <v>125</v>
      </c>
      <c r="F159" s="106" t="s">
        <v>126</v>
      </c>
      <c r="G159" s="107" t="s">
        <v>101</v>
      </c>
      <c r="H159" s="108">
        <v>2.5979999999999999</v>
      </c>
      <c r="I159" s="109"/>
      <c r="J159" s="110">
        <f>ROUND(I159*H159,2)</f>
        <v>0</v>
      </c>
      <c r="K159" s="111"/>
      <c r="L159" s="17"/>
      <c r="M159" s="112" t="s">
        <v>0</v>
      </c>
      <c r="N159" s="78" t="s">
        <v>27</v>
      </c>
      <c r="P159" s="113">
        <f>O159*H159</f>
        <v>0</v>
      </c>
      <c r="Q159" s="113">
        <v>0</v>
      </c>
      <c r="R159" s="113">
        <f>Q159*H159</f>
        <v>0</v>
      </c>
      <c r="S159" s="113">
        <v>0</v>
      </c>
      <c r="T159" s="114">
        <f>S159*H159</f>
        <v>0</v>
      </c>
      <c r="AR159" s="115" t="s">
        <v>93</v>
      </c>
      <c r="AT159" s="115" t="s">
        <v>91</v>
      </c>
      <c r="AU159" s="115" t="s">
        <v>46</v>
      </c>
      <c r="AY159" s="10" t="s">
        <v>90</v>
      </c>
      <c r="BE159" s="33">
        <f>IF(N159="základná",J159,0)</f>
        <v>0</v>
      </c>
      <c r="BF159" s="33">
        <f>IF(N159="znížená",J159,0)</f>
        <v>0</v>
      </c>
      <c r="BG159" s="33">
        <f>IF(N159="zákl. prenesená",J159,0)</f>
        <v>0</v>
      </c>
      <c r="BH159" s="33">
        <f>IF(N159="zníž. prenesená",J159,0)</f>
        <v>0</v>
      </c>
      <c r="BI159" s="33">
        <f>IF(N159="nulová",J159,0)</f>
        <v>0</v>
      </c>
      <c r="BJ159" s="10" t="s">
        <v>46</v>
      </c>
      <c r="BK159" s="33">
        <f>ROUND(I159*H159,2)</f>
        <v>0</v>
      </c>
      <c r="BL159" s="10" t="s">
        <v>93</v>
      </c>
      <c r="BM159" s="115" t="s">
        <v>349</v>
      </c>
    </row>
    <row r="160" spans="2:65" s="1" customFormat="1" ht="24.2" customHeight="1" x14ac:dyDescent="0.2">
      <c r="B160" s="17"/>
      <c r="C160" s="104" t="s">
        <v>104</v>
      </c>
      <c r="D160" s="104" t="s">
        <v>91</v>
      </c>
      <c r="E160" s="105" t="s">
        <v>169</v>
      </c>
      <c r="F160" s="106" t="s">
        <v>170</v>
      </c>
      <c r="G160" s="107" t="s">
        <v>101</v>
      </c>
      <c r="H160" s="108">
        <v>2.5979999999999999</v>
      </c>
      <c r="I160" s="109"/>
      <c r="J160" s="110">
        <f>ROUND(I160*H160,2)</f>
        <v>0</v>
      </c>
      <c r="K160" s="111"/>
      <c r="L160" s="17"/>
      <c r="M160" s="112" t="s">
        <v>0</v>
      </c>
      <c r="N160" s="78" t="s">
        <v>27</v>
      </c>
      <c r="P160" s="113">
        <f>O160*H160</f>
        <v>0</v>
      </c>
      <c r="Q160" s="113">
        <v>0</v>
      </c>
      <c r="R160" s="113">
        <f>Q160*H160</f>
        <v>0</v>
      </c>
      <c r="S160" s="113">
        <v>0</v>
      </c>
      <c r="T160" s="114">
        <f>S160*H160</f>
        <v>0</v>
      </c>
      <c r="AR160" s="115" t="s">
        <v>93</v>
      </c>
      <c r="AT160" s="115" t="s">
        <v>91</v>
      </c>
      <c r="AU160" s="115" t="s">
        <v>46</v>
      </c>
      <c r="AY160" s="10" t="s">
        <v>90</v>
      </c>
      <c r="BE160" s="33">
        <f>IF(N160="základná",J160,0)</f>
        <v>0</v>
      </c>
      <c r="BF160" s="33">
        <f>IF(N160="znížená",J160,0)</f>
        <v>0</v>
      </c>
      <c r="BG160" s="33">
        <f>IF(N160="zákl. prenesená",J160,0)</f>
        <v>0</v>
      </c>
      <c r="BH160" s="33">
        <f>IF(N160="zníž. prenesená",J160,0)</f>
        <v>0</v>
      </c>
      <c r="BI160" s="33">
        <f>IF(N160="nulová",J160,0)</f>
        <v>0</v>
      </c>
      <c r="BJ160" s="10" t="s">
        <v>46</v>
      </c>
      <c r="BK160" s="33">
        <f>ROUND(I160*H160,2)</f>
        <v>0</v>
      </c>
      <c r="BL160" s="10" t="s">
        <v>93</v>
      </c>
      <c r="BM160" s="115" t="s">
        <v>350</v>
      </c>
    </row>
    <row r="161" spans="2:65" s="1" customFormat="1" ht="24.2" customHeight="1" x14ac:dyDescent="0.2">
      <c r="B161" s="17"/>
      <c r="C161" s="104" t="s">
        <v>105</v>
      </c>
      <c r="D161" s="104" t="s">
        <v>91</v>
      </c>
      <c r="E161" s="105" t="s">
        <v>171</v>
      </c>
      <c r="F161" s="106" t="s">
        <v>172</v>
      </c>
      <c r="G161" s="107" t="s">
        <v>101</v>
      </c>
      <c r="H161" s="108">
        <v>2.5979999999999999</v>
      </c>
      <c r="I161" s="109"/>
      <c r="J161" s="110">
        <f>ROUND(I161*H161,2)</f>
        <v>0</v>
      </c>
      <c r="K161" s="111"/>
      <c r="L161" s="17"/>
      <c r="M161" s="112" t="s">
        <v>0</v>
      </c>
      <c r="N161" s="78" t="s">
        <v>27</v>
      </c>
      <c r="P161" s="113">
        <f>O161*H161</f>
        <v>0</v>
      </c>
      <c r="Q161" s="113">
        <v>0</v>
      </c>
      <c r="R161" s="113">
        <f>Q161*H161</f>
        <v>0</v>
      </c>
      <c r="S161" s="113">
        <v>0</v>
      </c>
      <c r="T161" s="114">
        <f>S161*H161</f>
        <v>0</v>
      </c>
      <c r="AR161" s="115" t="s">
        <v>93</v>
      </c>
      <c r="AT161" s="115" t="s">
        <v>91</v>
      </c>
      <c r="AU161" s="115" t="s">
        <v>46</v>
      </c>
      <c r="AY161" s="10" t="s">
        <v>90</v>
      </c>
      <c r="BE161" s="33">
        <f>IF(N161="základná",J161,0)</f>
        <v>0</v>
      </c>
      <c r="BF161" s="33">
        <f>IF(N161="znížená",J161,0)</f>
        <v>0</v>
      </c>
      <c r="BG161" s="33">
        <f>IF(N161="zákl. prenesená",J161,0)</f>
        <v>0</v>
      </c>
      <c r="BH161" s="33">
        <f>IF(N161="zníž. prenesená",J161,0)</f>
        <v>0</v>
      </c>
      <c r="BI161" s="33">
        <f>IF(N161="nulová",J161,0)</f>
        <v>0</v>
      </c>
      <c r="BJ161" s="10" t="s">
        <v>46</v>
      </c>
      <c r="BK161" s="33">
        <f>ROUND(I161*H161,2)</f>
        <v>0</v>
      </c>
      <c r="BL161" s="10" t="s">
        <v>93</v>
      </c>
      <c r="BM161" s="115" t="s">
        <v>406</v>
      </c>
    </row>
    <row r="162" spans="2:65" s="6" customFormat="1" ht="22.9" customHeight="1" x14ac:dyDescent="0.2">
      <c r="B162" s="93"/>
      <c r="D162" s="94" t="s">
        <v>43</v>
      </c>
      <c r="E162" s="102" t="s">
        <v>129</v>
      </c>
      <c r="F162" s="102" t="s">
        <v>130</v>
      </c>
      <c r="I162" s="96"/>
      <c r="J162" s="103">
        <f>BK162</f>
        <v>0</v>
      </c>
      <c r="L162" s="93"/>
      <c r="M162" s="97"/>
      <c r="P162" s="98">
        <f>P163</f>
        <v>0</v>
      </c>
      <c r="R162" s="98">
        <f>R163</f>
        <v>0</v>
      </c>
      <c r="T162" s="99">
        <f>T163</f>
        <v>0</v>
      </c>
      <c r="AR162" s="94" t="s">
        <v>45</v>
      </c>
      <c r="AT162" s="100" t="s">
        <v>43</v>
      </c>
      <c r="AU162" s="100" t="s">
        <v>45</v>
      </c>
      <c r="AY162" s="94" t="s">
        <v>90</v>
      </c>
      <c r="BK162" s="101">
        <f>BK163</f>
        <v>0</v>
      </c>
    </row>
    <row r="163" spans="2:65" s="1" customFormat="1" ht="24.2" customHeight="1" x14ac:dyDescent="0.2">
      <c r="B163" s="17"/>
      <c r="C163" s="104" t="s">
        <v>107</v>
      </c>
      <c r="D163" s="104" t="s">
        <v>91</v>
      </c>
      <c r="E163" s="105" t="s">
        <v>351</v>
      </c>
      <c r="F163" s="106" t="s">
        <v>352</v>
      </c>
      <c r="G163" s="107" t="s">
        <v>101</v>
      </c>
      <c r="H163" s="108">
        <v>0.24299999999999999</v>
      </c>
      <c r="I163" s="109"/>
      <c r="J163" s="110">
        <f>ROUND(I163*H163,2)</f>
        <v>0</v>
      </c>
      <c r="K163" s="111"/>
      <c r="L163" s="17"/>
      <c r="M163" s="112" t="s">
        <v>0</v>
      </c>
      <c r="N163" s="78" t="s">
        <v>27</v>
      </c>
      <c r="P163" s="113">
        <f>O163*H163</f>
        <v>0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AR163" s="115" t="s">
        <v>93</v>
      </c>
      <c r="AT163" s="115" t="s">
        <v>91</v>
      </c>
      <c r="AU163" s="115" t="s">
        <v>46</v>
      </c>
      <c r="AY163" s="10" t="s">
        <v>90</v>
      </c>
      <c r="BE163" s="33">
        <f>IF(N163="základná",J163,0)</f>
        <v>0</v>
      </c>
      <c r="BF163" s="33">
        <f>IF(N163="znížená",J163,0)</f>
        <v>0</v>
      </c>
      <c r="BG163" s="33">
        <f>IF(N163="zákl. prenesená",J163,0)</f>
        <v>0</v>
      </c>
      <c r="BH163" s="33">
        <f>IF(N163="zníž. prenesená",J163,0)</f>
        <v>0</v>
      </c>
      <c r="BI163" s="33">
        <f>IF(N163="nulová",J163,0)</f>
        <v>0</v>
      </c>
      <c r="BJ163" s="10" t="s">
        <v>46</v>
      </c>
      <c r="BK163" s="33">
        <f>ROUND(I163*H163,2)</f>
        <v>0</v>
      </c>
      <c r="BL163" s="10" t="s">
        <v>93</v>
      </c>
      <c r="BM163" s="115" t="s">
        <v>407</v>
      </c>
    </row>
    <row r="164" spans="2:65" s="6" customFormat="1" ht="25.9" customHeight="1" x14ac:dyDescent="0.2">
      <c r="B164" s="93"/>
      <c r="D164" s="94" t="s">
        <v>43</v>
      </c>
      <c r="E164" s="95" t="s">
        <v>173</v>
      </c>
      <c r="F164" s="95" t="s">
        <v>174</v>
      </c>
      <c r="I164" s="96"/>
      <c r="J164" s="76">
        <f>BK164</f>
        <v>0</v>
      </c>
      <c r="L164" s="93"/>
      <c r="M164" s="97"/>
      <c r="P164" s="98">
        <f>P165+P178+P241+P263</f>
        <v>0</v>
      </c>
      <c r="R164" s="98">
        <f>R165+R178+R241+R263</f>
        <v>1.4874051909999997</v>
      </c>
      <c r="T164" s="99">
        <f>T165+T178+T241+T263</f>
        <v>2.5982672000000004</v>
      </c>
      <c r="AR164" s="94" t="s">
        <v>46</v>
      </c>
      <c r="AT164" s="100" t="s">
        <v>43</v>
      </c>
      <c r="AU164" s="100" t="s">
        <v>44</v>
      </c>
      <c r="AY164" s="94" t="s">
        <v>90</v>
      </c>
      <c r="BK164" s="101">
        <f>BK165+BK178+BK241+BK263</f>
        <v>0</v>
      </c>
    </row>
    <row r="165" spans="2:65" s="6" customFormat="1" ht="22.9" customHeight="1" x14ac:dyDescent="0.2">
      <c r="B165" s="93"/>
      <c r="D165" s="94" t="s">
        <v>43</v>
      </c>
      <c r="E165" s="102" t="s">
        <v>175</v>
      </c>
      <c r="F165" s="102" t="s">
        <v>176</v>
      </c>
      <c r="I165" s="96"/>
      <c r="J165" s="103">
        <f>BK165</f>
        <v>0</v>
      </c>
      <c r="L165" s="93"/>
      <c r="M165" s="97"/>
      <c r="P165" s="98">
        <f>SUM(P166:P177)</f>
        <v>0</v>
      </c>
      <c r="R165" s="98">
        <f>SUM(R166:R177)</f>
        <v>0.12430499999999998</v>
      </c>
      <c r="T165" s="99">
        <f>SUM(T166:T177)</f>
        <v>0.6629600000000001</v>
      </c>
      <c r="AR165" s="94" t="s">
        <v>46</v>
      </c>
      <c r="AT165" s="100" t="s">
        <v>43</v>
      </c>
      <c r="AU165" s="100" t="s">
        <v>45</v>
      </c>
      <c r="AY165" s="94" t="s">
        <v>90</v>
      </c>
      <c r="BK165" s="101">
        <f>SUM(BK166:BK177)</f>
        <v>0</v>
      </c>
    </row>
    <row r="166" spans="2:65" s="1" customFormat="1" ht="37.9" customHeight="1" x14ac:dyDescent="0.2">
      <c r="B166" s="17"/>
      <c r="C166" s="104" t="s">
        <v>108</v>
      </c>
      <c r="D166" s="104" t="s">
        <v>91</v>
      </c>
      <c r="E166" s="105" t="s">
        <v>177</v>
      </c>
      <c r="F166" s="106" t="s">
        <v>178</v>
      </c>
      <c r="G166" s="107" t="s">
        <v>103</v>
      </c>
      <c r="H166" s="108">
        <v>82.87</v>
      </c>
      <c r="I166" s="109"/>
      <c r="J166" s="110">
        <f>ROUND(I166*H166,2)</f>
        <v>0</v>
      </c>
      <c r="K166" s="111"/>
      <c r="L166" s="17"/>
      <c r="M166" s="112" t="s">
        <v>0</v>
      </c>
      <c r="N166" s="78" t="s">
        <v>27</v>
      </c>
      <c r="P166" s="113">
        <f>O166*H166</f>
        <v>0</v>
      </c>
      <c r="Q166" s="113">
        <v>0</v>
      </c>
      <c r="R166" s="113">
        <f>Q166*H166</f>
        <v>0</v>
      </c>
      <c r="S166" s="113">
        <v>0</v>
      </c>
      <c r="T166" s="114">
        <f>S166*H166</f>
        <v>0</v>
      </c>
      <c r="AR166" s="115" t="s">
        <v>111</v>
      </c>
      <c r="AT166" s="115" t="s">
        <v>91</v>
      </c>
      <c r="AU166" s="115" t="s">
        <v>46</v>
      </c>
      <c r="AY166" s="10" t="s">
        <v>90</v>
      </c>
      <c r="BE166" s="33">
        <f>IF(N166="základná",J166,0)</f>
        <v>0</v>
      </c>
      <c r="BF166" s="33">
        <f>IF(N166="znížená",J166,0)</f>
        <v>0</v>
      </c>
      <c r="BG166" s="33">
        <f>IF(N166="zákl. prenesená",J166,0)</f>
        <v>0</v>
      </c>
      <c r="BH166" s="33">
        <f>IF(N166="zníž. prenesená",J166,0)</f>
        <v>0</v>
      </c>
      <c r="BI166" s="33">
        <f>IF(N166="nulová",J166,0)</f>
        <v>0</v>
      </c>
      <c r="BJ166" s="10" t="s">
        <v>46</v>
      </c>
      <c r="BK166" s="33">
        <f>ROUND(I166*H166,2)</f>
        <v>0</v>
      </c>
      <c r="BL166" s="10" t="s">
        <v>111</v>
      </c>
      <c r="BM166" s="115" t="s">
        <v>353</v>
      </c>
    </row>
    <row r="167" spans="2:65" s="9" customFormat="1" x14ac:dyDescent="0.2">
      <c r="B167" s="156"/>
      <c r="D167" s="128" t="s">
        <v>120</v>
      </c>
      <c r="E167" s="157" t="s">
        <v>0</v>
      </c>
      <c r="F167" s="158" t="s">
        <v>354</v>
      </c>
      <c r="H167" s="157" t="s">
        <v>0</v>
      </c>
      <c r="I167" s="159"/>
      <c r="L167" s="156"/>
      <c r="M167" s="160"/>
      <c r="T167" s="161"/>
      <c r="AT167" s="157" t="s">
        <v>120</v>
      </c>
      <c r="AU167" s="157" t="s">
        <v>46</v>
      </c>
      <c r="AV167" s="9" t="s">
        <v>45</v>
      </c>
      <c r="AW167" s="9" t="s">
        <v>18</v>
      </c>
      <c r="AX167" s="9" t="s">
        <v>44</v>
      </c>
      <c r="AY167" s="157" t="s">
        <v>90</v>
      </c>
    </row>
    <row r="168" spans="2:65" s="7" customFormat="1" x14ac:dyDescent="0.2">
      <c r="B168" s="127"/>
      <c r="D168" s="128" t="s">
        <v>120</v>
      </c>
      <c r="E168" s="134" t="s">
        <v>0</v>
      </c>
      <c r="F168" s="129" t="s">
        <v>408</v>
      </c>
      <c r="H168" s="130">
        <v>37.064999999999998</v>
      </c>
      <c r="I168" s="131"/>
      <c r="L168" s="127"/>
      <c r="M168" s="132"/>
      <c r="T168" s="133"/>
      <c r="AT168" s="134" t="s">
        <v>120</v>
      </c>
      <c r="AU168" s="134" t="s">
        <v>46</v>
      </c>
      <c r="AV168" s="7" t="s">
        <v>46</v>
      </c>
      <c r="AW168" s="7" t="s">
        <v>18</v>
      </c>
      <c r="AX168" s="7" t="s">
        <v>44</v>
      </c>
      <c r="AY168" s="134" t="s">
        <v>90</v>
      </c>
    </row>
    <row r="169" spans="2:65" s="7" customFormat="1" x14ac:dyDescent="0.2">
      <c r="B169" s="127"/>
      <c r="D169" s="128" t="s">
        <v>120</v>
      </c>
      <c r="E169" s="134" t="s">
        <v>0</v>
      </c>
      <c r="F169" s="129" t="s">
        <v>409</v>
      </c>
      <c r="H169" s="130">
        <v>10.605</v>
      </c>
      <c r="I169" s="131"/>
      <c r="L169" s="127"/>
      <c r="M169" s="132"/>
      <c r="T169" s="133"/>
      <c r="AT169" s="134" t="s">
        <v>120</v>
      </c>
      <c r="AU169" s="134" t="s">
        <v>46</v>
      </c>
      <c r="AV169" s="7" t="s">
        <v>46</v>
      </c>
      <c r="AW169" s="7" t="s">
        <v>18</v>
      </c>
      <c r="AX169" s="7" t="s">
        <v>44</v>
      </c>
      <c r="AY169" s="134" t="s">
        <v>90</v>
      </c>
    </row>
    <row r="170" spans="2:65" s="7" customFormat="1" x14ac:dyDescent="0.2">
      <c r="B170" s="127"/>
      <c r="D170" s="128" t="s">
        <v>120</v>
      </c>
      <c r="E170" s="134" t="s">
        <v>0</v>
      </c>
      <c r="F170" s="129" t="s">
        <v>410</v>
      </c>
      <c r="H170" s="130">
        <v>35.200000000000003</v>
      </c>
      <c r="I170" s="131"/>
      <c r="L170" s="127"/>
      <c r="M170" s="132"/>
      <c r="T170" s="133"/>
      <c r="AT170" s="134" t="s">
        <v>120</v>
      </c>
      <c r="AU170" s="134" t="s">
        <v>46</v>
      </c>
      <c r="AV170" s="7" t="s">
        <v>46</v>
      </c>
      <c r="AW170" s="7" t="s">
        <v>18</v>
      </c>
      <c r="AX170" s="7" t="s">
        <v>44</v>
      </c>
      <c r="AY170" s="134" t="s">
        <v>90</v>
      </c>
    </row>
    <row r="171" spans="2:65" s="8" customFormat="1" x14ac:dyDescent="0.2">
      <c r="B171" s="149"/>
      <c r="D171" s="128" t="s">
        <v>120</v>
      </c>
      <c r="E171" s="150" t="s">
        <v>327</v>
      </c>
      <c r="F171" s="151" t="s">
        <v>179</v>
      </c>
      <c r="H171" s="152">
        <v>82.87</v>
      </c>
      <c r="I171" s="153"/>
      <c r="L171" s="149"/>
      <c r="M171" s="154"/>
      <c r="T171" s="155"/>
      <c r="AT171" s="150" t="s">
        <v>120</v>
      </c>
      <c r="AU171" s="150" t="s">
        <v>46</v>
      </c>
      <c r="AV171" s="8" t="s">
        <v>93</v>
      </c>
      <c r="AW171" s="8" t="s">
        <v>18</v>
      </c>
      <c r="AX171" s="8" t="s">
        <v>45</v>
      </c>
      <c r="AY171" s="150" t="s">
        <v>90</v>
      </c>
    </row>
    <row r="172" spans="2:65" s="1" customFormat="1" ht="21.75" customHeight="1" x14ac:dyDescent="0.2">
      <c r="B172" s="17"/>
      <c r="C172" s="116" t="s">
        <v>109</v>
      </c>
      <c r="D172" s="116" t="s">
        <v>106</v>
      </c>
      <c r="E172" s="117" t="s">
        <v>180</v>
      </c>
      <c r="F172" s="118" t="s">
        <v>181</v>
      </c>
      <c r="G172" s="119" t="s">
        <v>97</v>
      </c>
      <c r="H172" s="120">
        <v>662.96</v>
      </c>
      <c r="I172" s="121"/>
      <c r="J172" s="122">
        <f>ROUND(I172*H172,2)</f>
        <v>0</v>
      </c>
      <c r="K172" s="123"/>
      <c r="L172" s="124"/>
      <c r="M172" s="125" t="s">
        <v>0</v>
      </c>
      <c r="N172" s="126" t="s">
        <v>27</v>
      </c>
      <c r="P172" s="113">
        <f>O172*H172</f>
        <v>0</v>
      </c>
      <c r="Q172" s="113">
        <v>1.4999999999999999E-4</v>
      </c>
      <c r="R172" s="113">
        <f>Q172*H172</f>
        <v>9.9443999999999991E-2</v>
      </c>
      <c r="S172" s="113">
        <v>0</v>
      </c>
      <c r="T172" s="114">
        <f>S172*H172</f>
        <v>0</v>
      </c>
      <c r="AR172" s="115" t="s">
        <v>182</v>
      </c>
      <c r="AT172" s="115" t="s">
        <v>106</v>
      </c>
      <c r="AU172" s="115" t="s">
        <v>46</v>
      </c>
      <c r="AY172" s="10" t="s">
        <v>90</v>
      </c>
      <c r="BE172" s="33">
        <f>IF(N172="základná",J172,0)</f>
        <v>0</v>
      </c>
      <c r="BF172" s="33">
        <f>IF(N172="znížená",J172,0)</f>
        <v>0</v>
      </c>
      <c r="BG172" s="33">
        <f>IF(N172="zákl. prenesená",J172,0)</f>
        <v>0</v>
      </c>
      <c r="BH172" s="33">
        <f>IF(N172="zníž. prenesená",J172,0)</f>
        <v>0</v>
      </c>
      <c r="BI172" s="33">
        <f>IF(N172="nulová",J172,0)</f>
        <v>0</v>
      </c>
      <c r="BJ172" s="10" t="s">
        <v>46</v>
      </c>
      <c r="BK172" s="33">
        <f>ROUND(I172*H172,2)</f>
        <v>0</v>
      </c>
      <c r="BL172" s="10" t="s">
        <v>111</v>
      </c>
      <c r="BM172" s="115" t="s">
        <v>355</v>
      </c>
    </row>
    <row r="173" spans="2:65" s="1" customFormat="1" ht="24.2" customHeight="1" x14ac:dyDescent="0.2">
      <c r="B173" s="17"/>
      <c r="C173" s="116" t="s">
        <v>110</v>
      </c>
      <c r="D173" s="116" t="s">
        <v>106</v>
      </c>
      <c r="E173" s="117" t="s">
        <v>183</v>
      </c>
      <c r="F173" s="118" t="s">
        <v>184</v>
      </c>
      <c r="G173" s="119" t="s">
        <v>103</v>
      </c>
      <c r="H173" s="120">
        <v>82.87</v>
      </c>
      <c r="I173" s="121"/>
      <c r="J173" s="122">
        <f>ROUND(I173*H173,2)</f>
        <v>0</v>
      </c>
      <c r="K173" s="123"/>
      <c r="L173" s="124"/>
      <c r="M173" s="125" t="s">
        <v>0</v>
      </c>
      <c r="N173" s="126" t="s">
        <v>27</v>
      </c>
      <c r="P173" s="113">
        <f>O173*H173</f>
        <v>0</v>
      </c>
      <c r="Q173" s="113">
        <v>2.9999999999999997E-4</v>
      </c>
      <c r="R173" s="113">
        <f>Q173*H173</f>
        <v>2.4860999999999998E-2</v>
      </c>
      <c r="S173" s="113">
        <v>0</v>
      </c>
      <c r="T173" s="114">
        <f>S173*H173</f>
        <v>0</v>
      </c>
      <c r="AR173" s="115" t="s">
        <v>182</v>
      </c>
      <c r="AT173" s="115" t="s">
        <v>106</v>
      </c>
      <c r="AU173" s="115" t="s">
        <v>46</v>
      </c>
      <c r="AY173" s="10" t="s">
        <v>90</v>
      </c>
      <c r="BE173" s="33">
        <f>IF(N173="základná",J173,0)</f>
        <v>0</v>
      </c>
      <c r="BF173" s="33">
        <f>IF(N173="znížená",J173,0)</f>
        <v>0</v>
      </c>
      <c r="BG173" s="33">
        <f>IF(N173="zákl. prenesená",J173,0)</f>
        <v>0</v>
      </c>
      <c r="BH173" s="33">
        <f>IF(N173="zníž. prenesená",J173,0)</f>
        <v>0</v>
      </c>
      <c r="BI173" s="33">
        <f>IF(N173="nulová",J173,0)</f>
        <v>0</v>
      </c>
      <c r="BJ173" s="10" t="s">
        <v>46</v>
      </c>
      <c r="BK173" s="33">
        <f>ROUND(I173*H173,2)</f>
        <v>0</v>
      </c>
      <c r="BL173" s="10" t="s">
        <v>111</v>
      </c>
      <c r="BM173" s="115" t="s">
        <v>356</v>
      </c>
    </row>
    <row r="174" spans="2:65" s="1" customFormat="1" ht="24.2" customHeight="1" x14ac:dyDescent="0.2">
      <c r="B174" s="17"/>
      <c r="C174" s="104" t="s">
        <v>111</v>
      </c>
      <c r="D174" s="104" t="s">
        <v>91</v>
      </c>
      <c r="E174" s="105" t="s">
        <v>185</v>
      </c>
      <c r="F174" s="106" t="s">
        <v>186</v>
      </c>
      <c r="G174" s="107" t="s">
        <v>103</v>
      </c>
      <c r="H174" s="108">
        <v>82.87</v>
      </c>
      <c r="I174" s="109"/>
      <c r="J174" s="110">
        <f>ROUND(I174*H174,2)</f>
        <v>0</v>
      </c>
      <c r="K174" s="111"/>
      <c r="L174" s="17"/>
      <c r="M174" s="112" t="s">
        <v>0</v>
      </c>
      <c r="N174" s="78" t="s">
        <v>27</v>
      </c>
      <c r="P174" s="113">
        <f>O174*H174</f>
        <v>0</v>
      </c>
      <c r="Q174" s="113">
        <v>0</v>
      </c>
      <c r="R174" s="113">
        <f>Q174*H174</f>
        <v>0</v>
      </c>
      <c r="S174" s="113">
        <v>8.0000000000000002E-3</v>
      </c>
      <c r="T174" s="114">
        <f>S174*H174</f>
        <v>0.6629600000000001</v>
      </c>
      <c r="AR174" s="115" t="s">
        <v>111</v>
      </c>
      <c r="AT174" s="115" t="s">
        <v>91</v>
      </c>
      <c r="AU174" s="115" t="s">
        <v>46</v>
      </c>
      <c r="AY174" s="10" t="s">
        <v>90</v>
      </c>
      <c r="BE174" s="33">
        <f>IF(N174="základná",J174,0)</f>
        <v>0</v>
      </c>
      <c r="BF174" s="33">
        <f>IF(N174="znížená",J174,0)</f>
        <v>0</v>
      </c>
      <c r="BG174" s="33">
        <f>IF(N174="zákl. prenesená",J174,0)</f>
        <v>0</v>
      </c>
      <c r="BH174" s="33">
        <f>IF(N174="zníž. prenesená",J174,0)</f>
        <v>0</v>
      </c>
      <c r="BI174" s="33">
        <f>IF(N174="nulová",J174,0)</f>
        <v>0</v>
      </c>
      <c r="BJ174" s="10" t="s">
        <v>46</v>
      </c>
      <c r="BK174" s="33">
        <f>ROUND(I174*H174,2)</f>
        <v>0</v>
      </c>
      <c r="BL174" s="10" t="s">
        <v>111</v>
      </c>
      <c r="BM174" s="115" t="s">
        <v>357</v>
      </c>
    </row>
    <row r="175" spans="2:65" s="7" customFormat="1" x14ac:dyDescent="0.2">
      <c r="B175" s="127"/>
      <c r="D175" s="128" t="s">
        <v>120</v>
      </c>
      <c r="E175" s="134" t="s">
        <v>0</v>
      </c>
      <c r="F175" s="129" t="s">
        <v>327</v>
      </c>
      <c r="H175" s="130">
        <v>82.87</v>
      </c>
      <c r="I175" s="131"/>
      <c r="L175" s="127"/>
      <c r="M175" s="132"/>
      <c r="T175" s="133"/>
      <c r="AT175" s="134" t="s">
        <v>120</v>
      </c>
      <c r="AU175" s="134" t="s">
        <v>46</v>
      </c>
      <c r="AV175" s="7" t="s">
        <v>46</v>
      </c>
      <c r="AW175" s="7" t="s">
        <v>18</v>
      </c>
      <c r="AX175" s="7" t="s">
        <v>44</v>
      </c>
      <c r="AY175" s="134" t="s">
        <v>90</v>
      </c>
    </row>
    <row r="176" spans="2:65" s="8" customFormat="1" x14ac:dyDescent="0.2">
      <c r="B176" s="149"/>
      <c r="D176" s="128" t="s">
        <v>120</v>
      </c>
      <c r="E176" s="150" t="s">
        <v>0</v>
      </c>
      <c r="F176" s="151" t="s">
        <v>179</v>
      </c>
      <c r="H176" s="152">
        <v>82.87</v>
      </c>
      <c r="I176" s="153"/>
      <c r="L176" s="149"/>
      <c r="M176" s="154"/>
      <c r="T176" s="155"/>
      <c r="AT176" s="150" t="s">
        <v>120</v>
      </c>
      <c r="AU176" s="150" t="s">
        <v>46</v>
      </c>
      <c r="AV176" s="8" t="s">
        <v>93</v>
      </c>
      <c r="AW176" s="8" t="s">
        <v>18</v>
      </c>
      <c r="AX176" s="8" t="s">
        <v>45</v>
      </c>
      <c r="AY176" s="150" t="s">
        <v>90</v>
      </c>
    </row>
    <row r="177" spans="2:65" s="1" customFormat="1" ht="24.2" customHeight="1" x14ac:dyDescent="0.2">
      <c r="B177" s="17"/>
      <c r="C177" s="104" t="s">
        <v>112</v>
      </c>
      <c r="D177" s="104" t="s">
        <v>91</v>
      </c>
      <c r="E177" s="105" t="s">
        <v>187</v>
      </c>
      <c r="F177" s="106" t="s">
        <v>188</v>
      </c>
      <c r="G177" s="107" t="s">
        <v>189</v>
      </c>
      <c r="H177" s="108"/>
      <c r="I177" s="109"/>
      <c r="J177" s="110">
        <f>ROUND(I177*H177,2)</f>
        <v>0</v>
      </c>
      <c r="K177" s="111"/>
      <c r="L177" s="17"/>
      <c r="M177" s="112" t="s">
        <v>0</v>
      </c>
      <c r="N177" s="78" t="s">
        <v>27</v>
      </c>
      <c r="P177" s="113">
        <f>O177*H177</f>
        <v>0</v>
      </c>
      <c r="Q177" s="113">
        <v>0</v>
      </c>
      <c r="R177" s="113">
        <f>Q177*H177</f>
        <v>0</v>
      </c>
      <c r="S177" s="113">
        <v>0</v>
      </c>
      <c r="T177" s="114">
        <f>S177*H177</f>
        <v>0</v>
      </c>
      <c r="AR177" s="115" t="s">
        <v>111</v>
      </c>
      <c r="AT177" s="115" t="s">
        <v>91</v>
      </c>
      <c r="AU177" s="115" t="s">
        <v>46</v>
      </c>
      <c r="AY177" s="10" t="s">
        <v>90</v>
      </c>
      <c r="BE177" s="33">
        <f>IF(N177="základná",J177,0)</f>
        <v>0</v>
      </c>
      <c r="BF177" s="33">
        <f>IF(N177="znížená",J177,0)</f>
        <v>0</v>
      </c>
      <c r="BG177" s="33">
        <f>IF(N177="zákl. prenesená",J177,0)</f>
        <v>0</v>
      </c>
      <c r="BH177" s="33">
        <f>IF(N177="zníž. prenesená",J177,0)</f>
        <v>0</v>
      </c>
      <c r="BI177" s="33">
        <f>IF(N177="nulová",J177,0)</f>
        <v>0</v>
      </c>
      <c r="BJ177" s="10" t="s">
        <v>46</v>
      </c>
      <c r="BK177" s="33">
        <f>ROUND(I177*H177,2)</f>
        <v>0</v>
      </c>
      <c r="BL177" s="10" t="s">
        <v>111</v>
      </c>
      <c r="BM177" s="115" t="s">
        <v>358</v>
      </c>
    </row>
    <row r="178" spans="2:65" s="6" customFormat="1" ht="22.9" customHeight="1" x14ac:dyDescent="0.2">
      <c r="B178" s="93"/>
      <c r="D178" s="94" t="s">
        <v>43</v>
      </c>
      <c r="E178" s="102" t="s">
        <v>190</v>
      </c>
      <c r="F178" s="102" t="s">
        <v>191</v>
      </c>
      <c r="I178" s="96"/>
      <c r="J178" s="103">
        <f>BK178</f>
        <v>0</v>
      </c>
      <c r="L178" s="93"/>
      <c r="M178" s="97"/>
      <c r="P178" s="98">
        <f>SUM(P179:P240)</f>
        <v>0</v>
      </c>
      <c r="R178" s="98">
        <f>SUM(R179:R240)</f>
        <v>1.2244816809999999</v>
      </c>
      <c r="T178" s="99">
        <f>SUM(T179:T240)</f>
        <v>0.4914</v>
      </c>
      <c r="AR178" s="94" t="s">
        <v>46</v>
      </c>
      <c r="AT178" s="100" t="s">
        <v>43</v>
      </c>
      <c r="AU178" s="100" t="s">
        <v>45</v>
      </c>
      <c r="AY178" s="94" t="s">
        <v>90</v>
      </c>
      <c r="BK178" s="101">
        <f>SUM(BK179:BK240)</f>
        <v>0</v>
      </c>
    </row>
    <row r="179" spans="2:65" s="1" customFormat="1" ht="37.9" customHeight="1" x14ac:dyDescent="0.2">
      <c r="B179" s="17"/>
      <c r="C179" s="104" t="s">
        <v>113</v>
      </c>
      <c r="D179" s="104" t="s">
        <v>91</v>
      </c>
      <c r="E179" s="105" t="s">
        <v>329</v>
      </c>
      <c r="F179" s="106" t="s">
        <v>330</v>
      </c>
      <c r="G179" s="107" t="s">
        <v>92</v>
      </c>
      <c r="H179" s="108">
        <v>137.85499999999999</v>
      </c>
      <c r="I179" s="109"/>
      <c r="J179" s="110">
        <f>ROUND(I179*H179,2)</f>
        <v>0</v>
      </c>
      <c r="K179" s="111"/>
      <c r="L179" s="17"/>
      <c r="M179" s="112" t="s">
        <v>0</v>
      </c>
      <c r="N179" s="78" t="s">
        <v>27</v>
      </c>
      <c r="P179" s="113">
        <f>O179*H179</f>
        <v>0</v>
      </c>
      <c r="Q179" s="113">
        <v>0</v>
      </c>
      <c r="R179" s="113">
        <f>Q179*H179</f>
        <v>0</v>
      </c>
      <c r="S179" s="113">
        <v>0</v>
      </c>
      <c r="T179" s="114">
        <f>S179*H179</f>
        <v>0</v>
      </c>
      <c r="AR179" s="115" t="s">
        <v>111</v>
      </c>
      <c r="AT179" s="115" t="s">
        <v>91</v>
      </c>
      <c r="AU179" s="115" t="s">
        <v>46</v>
      </c>
      <c r="AY179" s="10" t="s">
        <v>90</v>
      </c>
      <c r="BE179" s="33">
        <f>IF(N179="základná",J179,0)</f>
        <v>0</v>
      </c>
      <c r="BF179" s="33">
        <f>IF(N179="znížená",J179,0)</f>
        <v>0</v>
      </c>
      <c r="BG179" s="33">
        <f>IF(N179="zákl. prenesená",J179,0)</f>
        <v>0</v>
      </c>
      <c r="BH179" s="33">
        <f>IF(N179="zníž. prenesená",J179,0)</f>
        <v>0</v>
      </c>
      <c r="BI179" s="33">
        <f>IF(N179="nulová",J179,0)</f>
        <v>0</v>
      </c>
      <c r="BJ179" s="10" t="s">
        <v>46</v>
      </c>
      <c r="BK179" s="33">
        <f>ROUND(I179*H179,2)</f>
        <v>0</v>
      </c>
      <c r="BL179" s="10" t="s">
        <v>111</v>
      </c>
      <c r="BM179" s="115" t="s">
        <v>359</v>
      </c>
    </row>
    <row r="180" spans="2:65" s="7" customFormat="1" ht="22.5" x14ac:dyDescent="0.2">
      <c r="B180" s="127"/>
      <c r="D180" s="128" t="s">
        <v>120</v>
      </c>
      <c r="E180" s="134" t="s">
        <v>0</v>
      </c>
      <c r="F180" s="129" t="s">
        <v>411</v>
      </c>
      <c r="H180" s="130">
        <v>126.462</v>
      </c>
      <c r="I180" s="131"/>
      <c r="L180" s="127"/>
      <c r="M180" s="132"/>
      <c r="T180" s="133"/>
      <c r="AT180" s="134" t="s">
        <v>120</v>
      </c>
      <c r="AU180" s="134" t="s">
        <v>46</v>
      </c>
      <c r="AV180" s="7" t="s">
        <v>46</v>
      </c>
      <c r="AW180" s="7" t="s">
        <v>18</v>
      </c>
      <c r="AX180" s="7" t="s">
        <v>44</v>
      </c>
      <c r="AY180" s="134" t="s">
        <v>90</v>
      </c>
    </row>
    <row r="181" spans="2:65" s="7" customFormat="1" x14ac:dyDescent="0.2">
      <c r="B181" s="127"/>
      <c r="D181" s="128" t="s">
        <v>120</v>
      </c>
      <c r="E181" s="134" t="s">
        <v>0</v>
      </c>
      <c r="F181" s="129" t="s">
        <v>412</v>
      </c>
      <c r="H181" s="130">
        <v>11.393000000000001</v>
      </c>
      <c r="I181" s="131"/>
      <c r="L181" s="127"/>
      <c r="M181" s="132"/>
      <c r="T181" s="133"/>
      <c r="AT181" s="134" t="s">
        <v>120</v>
      </c>
      <c r="AU181" s="134" t="s">
        <v>46</v>
      </c>
      <c r="AV181" s="7" t="s">
        <v>46</v>
      </c>
      <c r="AW181" s="7" t="s">
        <v>18</v>
      </c>
      <c r="AX181" s="7" t="s">
        <v>44</v>
      </c>
      <c r="AY181" s="134" t="s">
        <v>90</v>
      </c>
    </row>
    <row r="182" spans="2:65" s="8" customFormat="1" x14ac:dyDescent="0.2">
      <c r="B182" s="149"/>
      <c r="D182" s="128" t="s">
        <v>120</v>
      </c>
      <c r="E182" s="150" t="s">
        <v>326</v>
      </c>
      <c r="F182" s="151" t="s">
        <v>179</v>
      </c>
      <c r="H182" s="152">
        <v>137.85499999999999</v>
      </c>
      <c r="I182" s="153"/>
      <c r="L182" s="149"/>
      <c r="M182" s="154"/>
      <c r="T182" s="155"/>
      <c r="AT182" s="150" t="s">
        <v>120</v>
      </c>
      <c r="AU182" s="150" t="s">
        <v>46</v>
      </c>
      <c r="AV182" s="8" t="s">
        <v>93</v>
      </c>
      <c r="AW182" s="8" t="s">
        <v>18</v>
      </c>
      <c r="AX182" s="8" t="s">
        <v>45</v>
      </c>
      <c r="AY182" s="150" t="s">
        <v>90</v>
      </c>
    </row>
    <row r="183" spans="2:65" s="1" customFormat="1" ht="24.2" customHeight="1" x14ac:dyDescent="0.2">
      <c r="B183" s="17"/>
      <c r="C183" s="116" t="s">
        <v>114</v>
      </c>
      <c r="D183" s="116" t="s">
        <v>106</v>
      </c>
      <c r="E183" s="117" t="s">
        <v>194</v>
      </c>
      <c r="F183" s="118" t="s">
        <v>195</v>
      </c>
      <c r="G183" s="119" t="s">
        <v>92</v>
      </c>
      <c r="H183" s="120">
        <v>158.53299999999999</v>
      </c>
      <c r="I183" s="121"/>
      <c r="J183" s="122">
        <f>ROUND(I183*H183,2)</f>
        <v>0</v>
      </c>
      <c r="K183" s="123"/>
      <c r="L183" s="124"/>
      <c r="M183" s="125" t="s">
        <v>0</v>
      </c>
      <c r="N183" s="126" t="s">
        <v>27</v>
      </c>
      <c r="P183" s="113">
        <f>O183*H183</f>
        <v>0</v>
      </c>
      <c r="Q183" s="113">
        <v>1.9E-3</v>
      </c>
      <c r="R183" s="113">
        <f>Q183*H183</f>
        <v>0.3012127</v>
      </c>
      <c r="S183" s="113">
        <v>0</v>
      </c>
      <c r="T183" s="114">
        <f>S183*H183</f>
        <v>0</v>
      </c>
      <c r="AR183" s="115" t="s">
        <v>182</v>
      </c>
      <c r="AT183" s="115" t="s">
        <v>106</v>
      </c>
      <c r="AU183" s="115" t="s">
        <v>46</v>
      </c>
      <c r="AY183" s="10" t="s">
        <v>90</v>
      </c>
      <c r="BE183" s="33">
        <f>IF(N183="základná",J183,0)</f>
        <v>0</v>
      </c>
      <c r="BF183" s="33">
        <f>IF(N183="znížená",J183,0)</f>
        <v>0</v>
      </c>
      <c r="BG183" s="33">
        <f>IF(N183="zákl. prenesená",J183,0)</f>
        <v>0</v>
      </c>
      <c r="BH183" s="33">
        <f>IF(N183="zníž. prenesená",J183,0)</f>
        <v>0</v>
      </c>
      <c r="BI183" s="33">
        <f>IF(N183="nulová",J183,0)</f>
        <v>0</v>
      </c>
      <c r="BJ183" s="10" t="s">
        <v>46</v>
      </c>
      <c r="BK183" s="33">
        <f>ROUND(I183*H183,2)</f>
        <v>0</v>
      </c>
      <c r="BL183" s="10" t="s">
        <v>111</v>
      </c>
      <c r="BM183" s="115" t="s">
        <v>360</v>
      </c>
    </row>
    <row r="184" spans="2:65" s="1" customFormat="1" ht="21.75" customHeight="1" x14ac:dyDescent="0.2">
      <c r="B184" s="17"/>
      <c r="C184" s="116" t="s">
        <v>2</v>
      </c>
      <c r="D184" s="116" t="s">
        <v>106</v>
      </c>
      <c r="E184" s="117" t="s">
        <v>180</v>
      </c>
      <c r="F184" s="118" t="s">
        <v>181</v>
      </c>
      <c r="G184" s="119" t="s">
        <v>97</v>
      </c>
      <c r="H184" s="120">
        <v>432.86500000000001</v>
      </c>
      <c r="I184" s="121"/>
      <c r="J184" s="122">
        <f>ROUND(I184*H184,2)</f>
        <v>0</v>
      </c>
      <c r="K184" s="123"/>
      <c r="L184" s="124"/>
      <c r="M184" s="125" t="s">
        <v>0</v>
      </c>
      <c r="N184" s="126" t="s">
        <v>27</v>
      </c>
      <c r="P184" s="113">
        <f>O184*H184</f>
        <v>0</v>
      </c>
      <c r="Q184" s="113">
        <v>1.4999999999999999E-4</v>
      </c>
      <c r="R184" s="113">
        <f>Q184*H184</f>
        <v>6.4929749999999994E-2</v>
      </c>
      <c r="S184" s="113">
        <v>0</v>
      </c>
      <c r="T184" s="114">
        <f>S184*H184</f>
        <v>0</v>
      </c>
      <c r="AR184" s="115" t="s">
        <v>182</v>
      </c>
      <c r="AT184" s="115" t="s">
        <v>106</v>
      </c>
      <c r="AU184" s="115" t="s">
        <v>46</v>
      </c>
      <c r="AY184" s="10" t="s">
        <v>90</v>
      </c>
      <c r="BE184" s="33">
        <f>IF(N184="základná",J184,0)</f>
        <v>0</v>
      </c>
      <c r="BF184" s="33">
        <f>IF(N184="znížená",J184,0)</f>
        <v>0</v>
      </c>
      <c r="BG184" s="33">
        <f>IF(N184="zákl. prenesená",J184,0)</f>
        <v>0</v>
      </c>
      <c r="BH184" s="33">
        <f>IF(N184="zníž. prenesená",J184,0)</f>
        <v>0</v>
      </c>
      <c r="BI184" s="33">
        <f>IF(N184="nulová",J184,0)</f>
        <v>0</v>
      </c>
      <c r="BJ184" s="10" t="s">
        <v>46</v>
      </c>
      <c r="BK184" s="33">
        <f>ROUND(I184*H184,2)</f>
        <v>0</v>
      </c>
      <c r="BL184" s="10" t="s">
        <v>111</v>
      </c>
      <c r="BM184" s="115" t="s">
        <v>361</v>
      </c>
    </row>
    <row r="185" spans="2:65" s="1" customFormat="1" ht="44.25" customHeight="1" x14ac:dyDescent="0.2">
      <c r="B185" s="17"/>
      <c r="C185" s="104" t="s">
        <v>117</v>
      </c>
      <c r="D185" s="104" t="s">
        <v>91</v>
      </c>
      <c r="E185" s="105" t="s">
        <v>196</v>
      </c>
      <c r="F185" s="106" t="s">
        <v>197</v>
      </c>
      <c r="G185" s="107" t="s">
        <v>92</v>
      </c>
      <c r="H185" s="108">
        <v>91.156999999999996</v>
      </c>
      <c r="I185" s="109"/>
      <c r="J185" s="110">
        <f>ROUND(I185*H185,2)</f>
        <v>0</v>
      </c>
      <c r="K185" s="111"/>
      <c r="L185" s="17"/>
      <c r="M185" s="112" t="s">
        <v>0</v>
      </c>
      <c r="N185" s="78" t="s">
        <v>27</v>
      </c>
      <c r="P185" s="113">
        <f>O185*H185</f>
        <v>0</v>
      </c>
      <c r="Q185" s="113">
        <v>0</v>
      </c>
      <c r="R185" s="113">
        <f>Q185*H185</f>
        <v>0</v>
      </c>
      <c r="S185" s="113">
        <v>0</v>
      </c>
      <c r="T185" s="114">
        <f>S185*H185</f>
        <v>0</v>
      </c>
      <c r="AR185" s="115" t="s">
        <v>111</v>
      </c>
      <c r="AT185" s="115" t="s">
        <v>91</v>
      </c>
      <c r="AU185" s="115" t="s">
        <v>46</v>
      </c>
      <c r="AY185" s="10" t="s">
        <v>90</v>
      </c>
      <c r="BE185" s="33">
        <f>IF(N185="základná",J185,0)</f>
        <v>0</v>
      </c>
      <c r="BF185" s="33">
        <f>IF(N185="znížená",J185,0)</f>
        <v>0</v>
      </c>
      <c r="BG185" s="33">
        <f>IF(N185="zákl. prenesená",J185,0)</f>
        <v>0</v>
      </c>
      <c r="BH185" s="33">
        <f>IF(N185="zníž. prenesená",J185,0)</f>
        <v>0</v>
      </c>
      <c r="BI185" s="33">
        <f>IF(N185="nulová",J185,0)</f>
        <v>0</v>
      </c>
      <c r="BJ185" s="10" t="s">
        <v>46</v>
      </c>
      <c r="BK185" s="33">
        <f>ROUND(I185*H185,2)</f>
        <v>0</v>
      </c>
      <c r="BL185" s="10" t="s">
        <v>111</v>
      </c>
      <c r="BM185" s="115" t="s">
        <v>362</v>
      </c>
    </row>
    <row r="186" spans="2:65" s="7" customFormat="1" x14ac:dyDescent="0.2">
      <c r="B186" s="127"/>
      <c r="D186" s="128" t="s">
        <v>120</v>
      </c>
      <c r="E186" s="134" t="s">
        <v>0</v>
      </c>
      <c r="F186" s="129" t="s">
        <v>363</v>
      </c>
      <c r="H186" s="130">
        <v>91.156999999999996</v>
      </c>
      <c r="I186" s="131"/>
      <c r="L186" s="127"/>
      <c r="M186" s="132"/>
      <c r="T186" s="133"/>
      <c r="AT186" s="134" t="s">
        <v>120</v>
      </c>
      <c r="AU186" s="134" t="s">
        <v>46</v>
      </c>
      <c r="AV186" s="7" t="s">
        <v>46</v>
      </c>
      <c r="AW186" s="7" t="s">
        <v>18</v>
      </c>
      <c r="AX186" s="7" t="s">
        <v>44</v>
      </c>
      <c r="AY186" s="134" t="s">
        <v>90</v>
      </c>
    </row>
    <row r="187" spans="2:65" s="8" customFormat="1" x14ac:dyDescent="0.2">
      <c r="B187" s="149"/>
      <c r="D187" s="128" t="s">
        <v>120</v>
      </c>
      <c r="E187" s="150" t="s">
        <v>0</v>
      </c>
      <c r="F187" s="151" t="s">
        <v>179</v>
      </c>
      <c r="H187" s="152">
        <v>91.156999999999996</v>
      </c>
      <c r="I187" s="153"/>
      <c r="L187" s="149"/>
      <c r="M187" s="154"/>
      <c r="T187" s="155"/>
      <c r="AT187" s="150" t="s">
        <v>120</v>
      </c>
      <c r="AU187" s="150" t="s">
        <v>46</v>
      </c>
      <c r="AV187" s="8" t="s">
        <v>93</v>
      </c>
      <c r="AW187" s="8" t="s">
        <v>18</v>
      </c>
      <c r="AX187" s="8" t="s">
        <v>45</v>
      </c>
      <c r="AY187" s="150" t="s">
        <v>90</v>
      </c>
    </row>
    <row r="188" spans="2:65" s="1" customFormat="1" ht="24.2" customHeight="1" x14ac:dyDescent="0.2">
      <c r="B188" s="17"/>
      <c r="C188" s="116" t="s">
        <v>121</v>
      </c>
      <c r="D188" s="116" t="s">
        <v>106</v>
      </c>
      <c r="E188" s="117" t="s">
        <v>194</v>
      </c>
      <c r="F188" s="118" t="s">
        <v>195</v>
      </c>
      <c r="G188" s="119" t="s">
        <v>92</v>
      </c>
      <c r="H188" s="120">
        <v>104.831</v>
      </c>
      <c r="I188" s="121"/>
      <c r="J188" s="122">
        <f>ROUND(I188*H188,2)</f>
        <v>0</v>
      </c>
      <c r="K188" s="123"/>
      <c r="L188" s="124"/>
      <c r="M188" s="125" t="s">
        <v>0</v>
      </c>
      <c r="N188" s="126" t="s">
        <v>27</v>
      </c>
      <c r="P188" s="113">
        <f>O188*H188</f>
        <v>0</v>
      </c>
      <c r="Q188" s="113">
        <v>1.9E-3</v>
      </c>
      <c r="R188" s="113">
        <f>Q188*H188</f>
        <v>0.19917889999999999</v>
      </c>
      <c r="S188" s="113">
        <v>0</v>
      </c>
      <c r="T188" s="114">
        <f>S188*H188</f>
        <v>0</v>
      </c>
      <c r="AR188" s="115" t="s">
        <v>182</v>
      </c>
      <c r="AT188" s="115" t="s">
        <v>106</v>
      </c>
      <c r="AU188" s="115" t="s">
        <v>46</v>
      </c>
      <c r="AY188" s="10" t="s">
        <v>90</v>
      </c>
      <c r="BE188" s="33">
        <f>IF(N188="základná",J188,0)</f>
        <v>0</v>
      </c>
      <c r="BF188" s="33">
        <f>IF(N188="znížená",J188,0)</f>
        <v>0</v>
      </c>
      <c r="BG188" s="33">
        <f>IF(N188="zákl. prenesená",J188,0)</f>
        <v>0</v>
      </c>
      <c r="BH188" s="33">
        <f>IF(N188="zníž. prenesená",J188,0)</f>
        <v>0</v>
      </c>
      <c r="BI188" s="33">
        <f>IF(N188="nulová",J188,0)</f>
        <v>0</v>
      </c>
      <c r="BJ188" s="10" t="s">
        <v>46</v>
      </c>
      <c r="BK188" s="33">
        <f>ROUND(I188*H188,2)</f>
        <v>0</v>
      </c>
      <c r="BL188" s="10" t="s">
        <v>111</v>
      </c>
      <c r="BM188" s="115" t="s">
        <v>364</v>
      </c>
    </row>
    <row r="189" spans="2:65" s="1" customFormat="1" ht="21.75" customHeight="1" x14ac:dyDescent="0.2">
      <c r="B189" s="17"/>
      <c r="C189" s="116" t="s">
        <v>124</v>
      </c>
      <c r="D189" s="116" t="s">
        <v>106</v>
      </c>
      <c r="E189" s="117" t="s">
        <v>180</v>
      </c>
      <c r="F189" s="118" t="s">
        <v>181</v>
      </c>
      <c r="G189" s="119" t="s">
        <v>97</v>
      </c>
      <c r="H189" s="120">
        <v>371.00900000000001</v>
      </c>
      <c r="I189" s="121"/>
      <c r="J189" s="122">
        <f>ROUND(I189*H189,2)</f>
        <v>0</v>
      </c>
      <c r="K189" s="123"/>
      <c r="L189" s="124"/>
      <c r="M189" s="125" t="s">
        <v>0</v>
      </c>
      <c r="N189" s="126" t="s">
        <v>27</v>
      </c>
      <c r="P189" s="113">
        <f>O189*H189</f>
        <v>0</v>
      </c>
      <c r="Q189" s="113">
        <v>1.4999999999999999E-4</v>
      </c>
      <c r="R189" s="113">
        <f>Q189*H189</f>
        <v>5.5651349999999995E-2</v>
      </c>
      <c r="S189" s="113">
        <v>0</v>
      </c>
      <c r="T189" s="114">
        <f>S189*H189</f>
        <v>0</v>
      </c>
      <c r="AR189" s="115" t="s">
        <v>182</v>
      </c>
      <c r="AT189" s="115" t="s">
        <v>106</v>
      </c>
      <c r="AU189" s="115" t="s">
        <v>46</v>
      </c>
      <c r="AY189" s="10" t="s">
        <v>90</v>
      </c>
      <c r="BE189" s="33">
        <f>IF(N189="základná",J189,0)</f>
        <v>0</v>
      </c>
      <c r="BF189" s="33">
        <f>IF(N189="znížená",J189,0)</f>
        <v>0</v>
      </c>
      <c r="BG189" s="33">
        <f>IF(N189="zákl. prenesená",J189,0)</f>
        <v>0</v>
      </c>
      <c r="BH189" s="33">
        <f>IF(N189="zníž. prenesená",J189,0)</f>
        <v>0</v>
      </c>
      <c r="BI189" s="33">
        <f>IF(N189="nulová",J189,0)</f>
        <v>0</v>
      </c>
      <c r="BJ189" s="10" t="s">
        <v>46</v>
      </c>
      <c r="BK189" s="33">
        <f>ROUND(I189*H189,2)</f>
        <v>0</v>
      </c>
      <c r="BL189" s="10" t="s">
        <v>111</v>
      </c>
      <c r="BM189" s="115" t="s">
        <v>365</v>
      </c>
    </row>
    <row r="190" spans="2:65" s="1" customFormat="1" ht="37.9" customHeight="1" x14ac:dyDescent="0.2">
      <c r="B190" s="17"/>
      <c r="C190" s="104" t="s">
        <v>127</v>
      </c>
      <c r="D190" s="104" t="s">
        <v>91</v>
      </c>
      <c r="E190" s="105" t="s">
        <v>366</v>
      </c>
      <c r="F190" s="106" t="s">
        <v>367</v>
      </c>
      <c r="G190" s="107" t="s">
        <v>97</v>
      </c>
      <c r="H190" s="108">
        <v>48</v>
      </c>
      <c r="I190" s="109"/>
      <c r="J190" s="110">
        <f>ROUND(I190*H190,2)</f>
        <v>0</v>
      </c>
      <c r="K190" s="111"/>
      <c r="L190" s="17"/>
      <c r="M190" s="112" t="s">
        <v>0</v>
      </c>
      <c r="N190" s="78" t="s">
        <v>27</v>
      </c>
      <c r="P190" s="113">
        <f>O190*H190</f>
        <v>0</v>
      </c>
      <c r="Q190" s="113">
        <v>2.5999999999999998E-4</v>
      </c>
      <c r="R190" s="113">
        <f>Q190*H190</f>
        <v>1.2479999999999998E-2</v>
      </c>
      <c r="S190" s="113">
        <v>0</v>
      </c>
      <c r="T190" s="114">
        <f>S190*H190</f>
        <v>0</v>
      </c>
      <c r="AR190" s="115" t="s">
        <v>111</v>
      </c>
      <c r="AT190" s="115" t="s">
        <v>91</v>
      </c>
      <c r="AU190" s="115" t="s">
        <v>46</v>
      </c>
      <c r="AY190" s="10" t="s">
        <v>90</v>
      </c>
      <c r="BE190" s="33">
        <f>IF(N190="základná",J190,0)</f>
        <v>0</v>
      </c>
      <c r="BF190" s="33">
        <f>IF(N190="znížená",J190,0)</f>
        <v>0</v>
      </c>
      <c r="BG190" s="33">
        <f>IF(N190="zákl. prenesená",J190,0)</f>
        <v>0</v>
      </c>
      <c r="BH190" s="33">
        <f>IF(N190="zníž. prenesená",J190,0)</f>
        <v>0</v>
      </c>
      <c r="BI190" s="33">
        <f>IF(N190="nulová",J190,0)</f>
        <v>0</v>
      </c>
      <c r="BJ190" s="10" t="s">
        <v>46</v>
      </c>
      <c r="BK190" s="33">
        <f>ROUND(I190*H190,2)</f>
        <v>0</v>
      </c>
      <c r="BL190" s="10" t="s">
        <v>111</v>
      </c>
      <c r="BM190" s="115" t="s">
        <v>368</v>
      </c>
    </row>
    <row r="191" spans="2:65" s="7" customFormat="1" x14ac:dyDescent="0.2">
      <c r="B191" s="127"/>
      <c r="D191" s="128" t="s">
        <v>120</v>
      </c>
      <c r="E191" s="134" t="s">
        <v>0</v>
      </c>
      <c r="F191" s="129" t="s">
        <v>413</v>
      </c>
      <c r="H191" s="130">
        <v>37</v>
      </c>
      <c r="I191" s="131"/>
      <c r="L191" s="127"/>
      <c r="M191" s="132"/>
      <c r="T191" s="133"/>
      <c r="AT191" s="134" t="s">
        <v>120</v>
      </c>
      <c r="AU191" s="134" t="s">
        <v>46</v>
      </c>
      <c r="AV191" s="7" t="s">
        <v>46</v>
      </c>
      <c r="AW191" s="7" t="s">
        <v>18</v>
      </c>
      <c r="AX191" s="7" t="s">
        <v>44</v>
      </c>
      <c r="AY191" s="134" t="s">
        <v>90</v>
      </c>
    </row>
    <row r="192" spans="2:65" s="7" customFormat="1" x14ac:dyDescent="0.2">
      <c r="B192" s="127"/>
      <c r="D192" s="128" t="s">
        <v>120</v>
      </c>
      <c r="E192" s="134" t="s">
        <v>0</v>
      </c>
      <c r="F192" s="129" t="s">
        <v>414</v>
      </c>
      <c r="H192" s="130">
        <v>11</v>
      </c>
      <c r="I192" s="131"/>
      <c r="L192" s="127"/>
      <c r="M192" s="132"/>
      <c r="T192" s="133"/>
      <c r="AT192" s="134" t="s">
        <v>120</v>
      </c>
      <c r="AU192" s="134" t="s">
        <v>46</v>
      </c>
      <c r="AV192" s="7" t="s">
        <v>46</v>
      </c>
      <c r="AW192" s="7" t="s">
        <v>18</v>
      </c>
      <c r="AX192" s="7" t="s">
        <v>44</v>
      </c>
      <c r="AY192" s="134" t="s">
        <v>90</v>
      </c>
    </row>
    <row r="193" spans="2:65" s="8" customFormat="1" x14ac:dyDescent="0.2">
      <c r="B193" s="149"/>
      <c r="D193" s="128" t="s">
        <v>120</v>
      </c>
      <c r="E193" s="150" t="s">
        <v>0</v>
      </c>
      <c r="F193" s="151" t="s">
        <v>179</v>
      </c>
      <c r="H193" s="152">
        <v>48</v>
      </c>
      <c r="I193" s="153"/>
      <c r="L193" s="149"/>
      <c r="M193" s="154"/>
      <c r="T193" s="155"/>
      <c r="AT193" s="150" t="s">
        <v>120</v>
      </c>
      <c r="AU193" s="150" t="s">
        <v>46</v>
      </c>
      <c r="AV193" s="8" t="s">
        <v>93</v>
      </c>
      <c r="AW193" s="8" t="s">
        <v>18</v>
      </c>
      <c r="AX193" s="8" t="s">
        <v>45</v>
      </c>
      <c r="AY193" s="150" t="s">
        <v>90</v>
      </c>
    </row>
    <row r="194" spans="2:65" s="1" customFormat="1" ht="24.2" customHeight="1" x14ac:dyDescent="0.2">
      <c r="B194" s="17"/>
      <c r="C194" s="116" t="s">
        <v>128</v>
      </c>
      <c r="D194" s="116" t="s">
        <v>106</v>
      </c>
      <c r="E194" s="117" t="s">
        <v>369</v>
      </c>
      <c r="F194" s="118" t="s">
        <v>370</v>
      </c>
      <c r="G194" s="119" t="s">
        <v>92</v>
      </c>
      <c r="H194" s="120">
        <v>48</v>
      </c>
      <c r="I194" s="121"/>
      <c r="J194" s="122">
        <f>ROUND(I194*H194,2)</f>
        <v>0</v>
      </c>
      <c r="K194" s="123"/>
      <c r="L194" s="124"/>
      <c r="M194" s="125" t="s">
        <v>0</v>
      </c>
      <c r="N194" s="126" t="s">
        <v>27</v>
      </c>
      <c r="P194" s="113">
        <f>O194*H194</f>
        <v>0</v>
      </c>
      <c r="Q194" s="113">
        <v>6.8999999999999997E-4</v>
      </c>
      <c r="R194" s="113">
        <f>Q194*H194</f>
        <v>3.3119999999999997E-2</v>
      </c>
      <c r="S194" s="113">
        <v>0</v>
      </c>
      <c r="T194" s="114">
        <f>S194*H194</f>
        <v>0</v>
      </c>
      <c r="AR194" s="115" t="s">
        <v>182</v>
      </c>
      <c r="AT194" s="115" t="s">
        <v>106</v>
      </c>
      <c r="AU194" s="115" t="s">
        <v>46</v>
      </c>
      <c r="AY194" s="10" t="s">
        <v>90</v>
      </c>
      <c r="BE194" s="33">
        <f>IF(N194="základná",J194,0)</f>
        <v>0</v>
      </c>
      <c r="BF194" s="33">
        <f>IF(N194="znížená",J194,0)</f>
        <v>0</v>
      </c>
      <c r="BG194" s="33">
        <f>IF(N194="zákl. prenesená",J194,0)</f>
        <v>0</v>
      </c>
      <c r="BH194" s="33">
        <f>IF(N194="zníž. prenesená",J194,0)</f>
        <v>0</v>
      </c>
      <c r="BI194" s="33">
        <f>IF(N194="nulová",J194,0)</f>
        <v>0</v>
      </c>
      <c r="BJ194" s="10" t="s">
        <v>46</v>
      </c>
      <c r="BK194" s="33">
        <f>ROUND(I194*H194,2)</f>
        <v>0</v>
      </c>
      <c r="BL194" s="10" t="s">
        <v>111</v>
      </c>
      <c r="BM194" s="115" t="s">
        <v>371</v>
      </c>
    </row>
    <row r="195" spans="2:65" s="1" customFormat="1" ht="33" customHeight="1" x14ac:dyDescent="0.2">
      <c r="B195" s="17"/>
      <c r="C195" s="104" t="s">
        <v>131</v>
      </c>
      <c r="D195" s="104" t="s">
        <v>91</v>
      </c>
      <c r="E195" s="105" t="s">
        <v>372</v>
      </c>
      <c r="F195" s="106" t="s">
        <v>373</v>
      </c>
      <c r="G195" s="107" t="s">
        <v>97</v>
      </c>
      <c r="H195" s="108">
        <v>10</v>
      </c>
      <c r="I195" s="109"/>
      <c r="J195" s="110">
        <f>ROUND(I195*H195,2)</f>
        <v>0</v>
      </c>
      <c r="K195" s="111"/>
      <c r="L195" s="17"/>
      <c r="M195" s="112" t="s">
        <v>0</v>
      </c>
      <c r="N195" s="78" t="s">
        <v>27</v>
      </c>
      <c r="P195" s="113">
        <f>O195*H195</f>
        <v>0</v>
      </c>
      <c r="Q195" s="113">
        <v>1.7411999999999999E-4</v>
      </c>
      <c r="R195" s="113">
        <f>Q195*H195</f>
        <v>1.7412E-3</v>
      </c>
      <c r="S195" s="113">
        <v>0</v>
      </c>
      <c r="T195" s="114">
        <f>S195*H195</f>
        <v>0</v>
      </c>
      <c r="AR195" s="115" t="s">
        <v>111</v>
      </c>
      <c r="AT195" s="115" t="s">
        <v>91</v>
      </c>
      <c r="AU195" s="115" t="s">
        <v>46</v>
      </c>
      <c r="AY195" s="10" t="s">
        <v>90</v>
      </c>
      <c r="BE195" s="33">
        <f>IF(N195="základná",J195,0)</f>
        <v>0</v>
      </c>
      <c r="BF195" s="33">
        <f>IF(N195="znížená",J195,0)</f>
        <v>0</v>
      </c>
      <c r="BG195" s="33">
        <f>IF(N195="zákl. prenesená",J195,0)</f>
        <v>0</v>
      </c>
      <c r="BH195" s="33">
        <f>IF(N195="zníž. prenesená",J195,0)</f>
        <v>0</v>
      </c>
      <c r="BI195" s="33">
        <f>IF(N195="nulová",J195,0)</f>
        <v>0</v>
      </c>
      <c r="BJ195" s="10" t="s">
        <v>46</v>
      </c>
      <c r="BK195" s="33">
        <f>ROUND(I195*H195,2)</f>
        <v>0</v>
      </c>
      <c r="BL195" s="10" t="s">
        <v>111</v>
      </c>
      <c r="BM195" s="115" t="s">
        <v>374</v>
      </c>
    </row>
    <row r="196" spans="2:65" s="1" customFormat="1" ht="24.2" customHeight="1" x14ac:dyDescent="0.2">
      <c r="B196" s="17"/>
      <c r="C196" s="116" t="s">
        <v>134</v>
      </c>
      <c r="D196" s="116" t="s">
        <v>106</v>
      </c>
      <c r="E196" s="117" t="s">
        <v>369</v>
      </c>
      <c r="F196" s="118" t="s">
        <v>370</v>
      </c>
      <c r="G196" s="119" t="s">
        <v>92</v>
      </c>
      <c r="H196" s="120">
        <v>2.2999999999999998</v>
      </c>
      <c r="I196" s="121"/>
      <c r="J196" s="122">
        <f>ROUND(I196*H196,2)</f>
        <v>0</v>
      </c>
      <c r="K196" s="123"/>
      <c r="L196" s="124"/>
      <c r="M196" s="125" t="s">
        <v>0</v>
      </c>
      <c r="N196" s="126" t="s">
        <v>27</v>
      </c>
      <c r="P196" s="113">
        <f>O196*H196</f>
        <v>0</v>
      </c>
      <c r="Q196" s="113">
        <v>6.8999999999999997E-4</v>
      </c>
      <c r="R196" s="113">
        <f>Q196*H196</f>
        <v>1.5869999999999999E-3</v>
      </c>
      <c r="S196" s="113">
        <v>0</v>
      </c>
      <c r="T196" s="114">
        <f>S196*H196</f>
        <v>0</v>
      </c>
      <c r="AR196" s="115" t="s">
        <v>182</v>
      </c>
      <c r="AT196" s="115" t="s">
        <v>106</v>
      </c>
      <c r="AU196" s="115" t="s">
        <v>46</v>
      </c>
      <c r="AY196" s="10" t="s">
        <v>90</v>
      </c>
      <c r="BE196" s="33">
        <f>IF(N196="základná",J196,0)</f>
        <v>0</v>
      </c>
      <c r="BF196" s="33">
        <f>IF(N196="znížená",J196,0)</f>
        <v>0</v>
      </c>
      <c r="BG196" s="33">
        <f>IF(N196="zákl. prenesená",J196,0)</f>
        <v>0</v>
      </c>
      <c r="BH196" s="33">
        <f>IF(N196="zníž. prenesená",J196,0)</f>
        <v>0</v>
      </c>
      <c r="BI196" s="33">
        <f>IF(N196="nulová",J196,0)</f>
        <v>0</v>
      </c>
      <c r="BJ196" s="10" t="s">
        <v>46</v>
      </c>
      <c r="BK196" s="33">
        <f>ROUND(I196*H196,2)</f>
        <v>0</v>
      </c>
      <c r="BL196" s="10" t="s">
        <v>111</v>
      </c>
      <c r="BM196" s="115" t="s">
        <v>375</v>
      </c>
    </row>
    <row r="197" spans="2:65" s="7" customFormat="1" x14ac:dyDescent="0.2">
      <c r="B197" s="127"/>
      <c r="D197" s="128" t="s">
        <v>120</v>
      </c>
      <c r="F197" s="129" t="s">
        <v>376</v>
      </c>
      <c r="H197" s="130">
        <v>2.2999999999999998</v>
      </c>
      <c r="I197" s="131"/>
      <c r="L197" s="127"/>
      <c r="M197" s="132"/>
      <c r="T197" s="133"/>
      <c r="AT197" s="134" t="s">
        <v>120</v>
      </c>
      <c r="AU197" s="134" t="s">
        <v>46</v>
      </c>
      <c r="AV197" s="7" t="s">
        <v>46</v>
      </c>
      <c r="AW197" s="7" t="s">
        <v>1</v>
      </c>
      <c r="AX197" s="7" t="s">
        <v>45</v>
      </c>
      <c r="AY197" s="134" t="s">
        <v>90</v>
      </c>
    </row>
    <row r="198" spans="2:65" s="1" customFormat="1" ht="24.2" customHeight="1" x14ac:dyDescent="0.2">
      <c r="B198" s="17"/>
      <c r="C198" s="104" t="s">
        <v>139</v>
      </c>
      <c r="D198" s="104" t="s">
        <v>91</v>
      </c>
      <c r="E198" s="105" t="s">
        <v>415</v>
      </c>
      <c r="F198" s="106" t="s">
        <v>416</v>
      </c>
      <c r="G198" s="107" t="s">
        <v>97</v>
      </c>
      <c r="H198" s="108">
        <v>7</v>
      </c>
      <c r="I198" s="109"/>
      <c r="J198" s="110">
        <f>ROUND(I198*H198,2)</f>
        <v>0</v>
      </c>
      <c r="K198" s="111"/>
      <c r="L198" s="17"/>
      <c r="M198" s="112" t="s">
        <v>0</v>
      </c>
      <c r="N198" s="78" t="s">
        <v>27</v>
      </c>
      <c r="P198" s="113">
        <f>O198*H198</f>
        <v>0</v>
      </c>
      <c r="Q198" s="113">
        <v>1.4124999999999999E-4</v>
      </c>
      <c r="R198" s="113">
        <f>Q198*H198</f>
        <v>9.8875000000000005E-4</v>
      </c>
      <c r="S198" s="113">
        <v>0</v>
      </c>
      <c r="T198" s="114">
        <f>S198*H198</f>
        <v>0</v>
      </c>
      <c r="AR198" s="115" t="s">
        <v>93</v>
      </c>
      <c r="AT198" s="115" t="s">
        <v>91</v>
      </c>
      <c r="AU198" s="115" t="s">
        <v>46</v>
      </c>
      <c r="AY198" s="10" t="s">
        <v>90</v>
      </c>
      <c r="BE198" s="33">
        <f>IF(N198="základná",J198,0)</f>
        <v>0</v>
      </c>
      <c r="BF198" s="33">
        <f>IF(N198="znížená",J198,0)</f>
        <v>0</v>
      </c>
      <c r="BG198" s="33">
        <f>IF(N198="zákl. prenesená",J198,0)</f>
        <v>0</v>
      </c>
      <c r="BH198" s="33">
        <f>IF(N198="zníž. prenesená",J198,0)</f>
        <v>0</v>
      </c>
      <c r="BI198" s="33">
        <f>IF(N198="nulová",J198,0)</f>
        <v>0</v>
      </c>
      <c r="BJ198" s="10" t="s">
        <v>46</v>
      </c>
      <c r="BK198" s="33">
        <f>ROUND(I198*H198,2)</f>
        <v>0</v>
      </c>
      <c r="BL198" s="10" t="s">
        <v>93</v>
      </c>
      <c r="BM198" s="115" t="s">
        <v>417</v>
      </c>
    </row>
    <row r="199" spans="2:65" s="7" customFormat="1" x14ac:dyDescent="0.2">
      <c r="B199" s="127"/>
      <c r="D199" s="128" t="s">
        <v>120</v>
      </c>
      <c r="E199" s="134" t="s">
        <v>0</v>
      </c>
      <c r="F199" s="129" t="s">
        <v>418</v>
      </c>
      <c r="H199" s="130">
        <v>7</v>
      </c>
      <c r="I199" s="131"/>
      <c r="L199" s="127"/>
      <c r="M199" s="132"/>
      <c r="T199" s="133"/>
      <c r="AT199" s="134" t="s">
        <v>120</v>
      </c>
      <c r="AU199" s="134" t="s">
        <v>46</v>
      </c>
      <c r="AV199" s="7" t="s">
        <v>46</v>
      </c>
      <c r="AW199" s="7" t="s">
        <v>18</v>
      </c>
      <c r="AX199" s="7" t="s">
        <v>44</v>
      </c>
      <c r="AY199" s="134" t="s">
        <v>90</v>
      </c>
    </row>
    <row r="200" spans="2:65" s="8" customFormat="1" x14ac:dyDescent="0.2">
      <c r="B200" s="149"/>
      <c r="D200" s="128" t="s">
        <v>120</v>
      </c>
      <c r="E200" s="150" t="s">
        <v>0</v>
      </c>
      <c r="F200" s="151" t="s">
        <v>179</v>
      </c>
      <c r="H200" s="152">
        <v>7</v>
      </c>
      <c r="I200" s="153"/>
      <c r="L200" s="149"/>
      <c r="M200" s="154"/>
      <c r="T200" s="155"/>
      <c r="AT200" s="150" t="s">
        <v>120</v>
      </c>
      <c r="AU200" s="150" t="s">
        <v>46</v>
      </c>
      <c r="AV200" s="8" t="s">
        <v>93</v>
      </c>
      <c r="AW200" s="8" t="s">
        <v>18</v>
      </c>
      <c r="AX200" s="8" t="s">
        <v>45</v>
      </c>
      <c r="AY200" s="150" t="s">
        <v>90</v>
      </c>
    </row>
    <row r="201" spans="2:65" s="1" customFormat="1" ht="24.2" customHeight="1" x14ac:dyDescent="0.2">
      <c r="B201" s="17"/>
      <c r="C201" s="116" t="s">
        <v>144</v>
      </c>
      <c r="D201" s="116" t="s">
        <v>106</v>
      </c>
      <c r="E201" s="117" t="s">
        <v>200</v>
      </c>
      <c r="F201" s="118" t="s">
        <v>201</v>
      </c>
      <c r="G201" s="119" t="s">
        <v>92</v>
      </c>
      <c r="H201" s="120">
        <v>1.9950000000000001</v>
      </c>
      <c r="I201" s="121"/>
      <c r="J201" s="122">
        <f>ROUND(I201*H201,2)</f>
        <v>0</v>
      </c>
      <c r="K201" s="123"/>
      <c r="L201" s="124"/>
      <c r="M201" s="125" t="s">
        <v>0</v>
      </c>
      <c r="N201" s="126" t="s">
        <v>27</v>
      </c>
      <c r="P201" s="113">
        <f>O201*H201</f>
        <v>0</v>
      </c>
      <c r="Q201" s="113">
        <v>2.2000000000000001E-3</v>
      </c>
      <c r="R201" s="113">
        <f>Q201*H201</f>
        <v>4.3890000000000005E-3</v>
      </c>
      <c r="S201" s="113">
        <v>0</v>
      </c>
      <c r="T201" s="114">
        <f>S201*H201</f>
        <v>0</v>
      </c>
      <c r="AR201" s="115" t="s">
        <v>96</v>
      </c>
      <c r="AT201" s="115" t="s">
        <v>106</v>
      </c>
      <c r="AU201" s="115" t="s">
        <v>46</v>
      </c>
      <c r="AY201" s="10" t="s">
        <v>90</v>
      </c>
      <c r="BE201" s="33">
        <f>IF(N201="základná",J201,0)</f>
        <v>0</v>
      </c>
      <c r="BF201" s="33">
        <f>IF(N201="znížená",J201,0)</f>
        <v>0</v>
      </c>
      <c r="BG201" s="33">
        <f>IF(N201="zákl. prenesená",J201,0)</f>
        <v>0</v>
      </c>
      <c r="BH201" s="33">
        <f>IF(N201="zníž. prenesená",J201,0)</f>
        <v>0</v>
      </c>
      <c r="BI201" s="33">
        <f>IF(N201="nulová",J201,0)</f>
        <v>0</v>
      </c>
      <c r="BJ201" s="10" t="s">
        <v>46</v>
      </c>
      <c r="BK201" s="33">
        <f>ROUND(I201*H201,2)</f>
        <v>0</v>
      </c>
      <c r="BL201" s="10" t="s">
        <v>93</v>
      </c>
      <c r="BM201" s="115" t="s">
        <v>419</v>
      </c>
    </row>
    <row r="202" spans="2:65" s="7" customFormat="1" x14ac:dyDescent="0.2">
      <c r="B202" s="127"/>
      <c r="D202" s="128" t="s">
        <v>120</v>
      </c>
      <c r="F202" s="129" t="s">
        <v>420</v>
      </c>
      <c r="H202" s="130">
        <v>1.9950000000000001</v>
      </c>
      <c r="I202" s="131"/>
      <c r="L202" s="127"/>
      <c r="M202" s="132"/>
      <c r="T202" s="133"/>
      <c r="AT202" s="134" t="s">
        <v>120</v>
      </c>
      <c r="AU202" s="134" t="s">
        <v>46</v>
      </c>
      <c r="AV202" s="7" t="s">
        <v>46</v>
      </c>
      <c r="AW202" s="7" t="s">
        <v>1</v>
      </c>
      <c r="AX202" s="7" t="s">
        <v>45</v>
      </c>
      <c r="AY202" s="134" t="s">
        <v>90</v>
      </c>
    </row>
    <row r="203" spans="2:65" s="1" customFormat="1" ht="21.75" customHeight="1" x14ac:dyDescent="0.2">
      <c r="B203" s="17"/>
      <c r="C203" s="104" t="s">
        <v>214</v>
      </c>
      <c r="D203" s="104" t="s">
        <v>91</v>
      </c>
      <c r="E203" s="105" t="s">
        <v>198</v>
      </c>
      <c r="F203" s="106" t="s">
        <v>199</v>
      </c>
      <c r="G203" s="107" t="s">
        <v>97</v>
      </c>
      <c r="H203" s="108">
        <v>6</v>
      </c>
      <c r="I203" s="109"/>
      <c r="J203" s="110">
        <f>ROUND(I203*H203,2)</f>
        <v>0</v>
      </c>
      <c r="K203" s="111"/>
      <c r="L203" s="17"/>
      <c r="M203" s="112" t="s">
        <v>0</v>
      </c>
      <c r="N203" s="78" t="s">
        <v>27</v>
      </c>
      <c r="P203" s="113">
        <f>O203*H203</f>
        <v>0</v>
      </c>
      <c r="Q203" s="113">
        <v>1.0000000000000001E-5</v>
      </c>
      <c r="R203" s="113">
        <f>Q203*H203</f>
        <v>6.0000000000000008E-5</v>
      </c>
      <c r="S203" s="113">
        <v>0</v>
      </c>
      <c r="T203" s="114">
        <f>S203*H203</f>
        <v>0</v>
      </c>
      <c r="AR203" s="115" t="s">
        <v>93</v>
      </c>
      <c r="AT203" s="115" t="s">
        <v>91</v>
      </c>
      <c r="AU203" s="115" t="s">
        <v>46</v>
      </c>
      <c r="AY203" s="10" t="s">
        <v>90</v>
      </c>
      <c r="BE203" s="33">
        <f>IF(N203="základná",J203,0)</f>
        <v>0</v>
      </c>
      <c r="BF203" s="33">
        <f>IF(N203="znížená",J203,0)</f>
        <v>0</v>
      </c>
      <c r="BG203" s="33">
        <f>IF(N203="zákl. prenesená",J203,0)</f>
        <v>0</v>
      </c>
      <c r="BH203" s="33">
        <f>IF(N203="zníž. prenesená",J203,0)</f>
        <v>0</v>
      </c>
      <c r="BI203" s="33">
        <f>IF(N203="nulová",J203,0)</f>
        <v>0</v>
      </c>
      <c r="BJ203" s="10" t="s">
        <v>46</v>
      </c>
      <c r="BK203" s="33">
        <f>ROUND(I203*H203,2)</f>
        <v>0</v>
      </c>
      <c r="BL203" s="10" t="s">
        <v>93</v>
      </c>
      <c r="BM203" s="115" t="s">
        <v>377</v>
      </c>
    </row>
    <row r="204" spans="2:65" s="7" customFormat="1" x14ac:dyDescent="0.2">
      <c r="B204" s="127"/>
      <c r="D204" s="128" t="s">
        <v>120</v>
      </c>
      <c r="E204" s="134" t="s">
        <v>0</v>
      </c>
      <c r="F204" s="129" t="s">
        <v>421</v>
      </c>
      <c r="H204" s="130">
        <v>6</v>
      </c>
      <c r="I204" s="131"/>
      <c r="L204" s="127"/>
      <c r="M204" s="132"/>
      <c r="T204" s="133"/>
      <c r="AT204" s="134" t="s">
        <v>120</v>
      </c>
      <c r="AU204" s="134" t="s">
        <v>46</v>
      </c>
      <c r="AV204" s="7" t="s">
        <v>46</v>
      </c>
      <c r="AW204" s="7" t="s">
        <v>18</v>
      </c>
      <c r="AX204" s="7" t="s">
        <v>44</v>
      </c>
      <c r="AY204" s="134" t="s">
        <v>90</v>
      </c>
    </row>
    <row r="205" spans="2:65" s="8" customFormat="1" x14ac:dyDescent="0.2">
      <c r="B205" s="149"/>
      <c r="D205" s="128" t="s">
        <v>120</v>
      </c>
      <c r="E205" s="150" t="s">
        <v>0</v>
      </c>
      <c r="F205" s="151" t="s">
        <v>179</v>
      </c>
      <c r="H205" s="152">
        <v>6</v>
      </c>
      <c r="I205" s="153"/>
      <c r="L205" s="149"/>
      <c r="M205" s="154"/>
      <c r="T205" s="155"/>
      <c r="AT205" s="150" t="s">
        <v>120</v>
      </c>
      <c r="AU205" s="150" t="s">
        <v>46</v>
      </c>
      <c r="AV205" s="8" t="s">
        <v>93</v>
      </c>
      <c r="AW205" s="8" t="s">
        <v>18</v>
      </c>
      <c r="AX205" s="8" t="s">
        <v>45</v>
      </c>
      <c r="AY205" s="150" t="s">
        <v>90</v>
      </c>
    </row>
    <row r="206" spans="2:65" s="1" customFormat="1" ht="24.2" customHeight="1" x14ac:dyDescent="0.2">
      <c r="B206" s="17"/>
      <c r="C206" s="116" t="s">
        <v>217</v>
      </c>
      <c r="D206" s="116" t="s">
        <v>106</v>
      </c>
      <c r="E206" s="117" t="s">
        <v>200</v>
      </c>
      <c r="F206" s="118" t="s">
        <v>201</v>
      </c>
      <c r="G206" s="119" t="s">
        <v>92</v>
      </c>
      <c r="H206" s="120">
        <v>2.4</v>
      </c>
      <c r="I206" s="121"/>
      <c r="J206" s="122">
        <f>ROUND(I206*H206,2)</f>
        <v>0</v>
      </c>
      <c r="K206" s="123"/>
      <c r="L206" s="124"/>
      <c r="M206" s="125" t="s">
        <v>0</v>
      </c>
      <c r="N206" s="126" t="s">
        <v>27</v>
      </c>
      <c r="P206" s="113">
        <f>O206*H206</f>
        <v>0</v>
      </c>
      <c r="Q206" s="113">
        <v>2.2000000000000001E-3</v>
      </c>
      <c r="R206" s="113">
        <f>Q206*H206</f>
        <v>5.28E-3</v>
      </c>
      <c r="S206" s="113">
        <v>0</v>
      </c>
      <c r="T206" s="114">
        <f>S206*H206</f>
        <v>0</v>
      </c>
      <c r="AR206" s="115" t="s">
        <v>96</v>
      </c>
      <c r="AT206" s="115" t="s">
        <v>106</v>
      </c>
      <c r="AU206" s="115" t="s">
        <v>46</v>
      </c>
      <c r="AY206" s="10" t="s">
        <v>90</v>
      </c>
      <c r="BE206" s="33">
        <f>IF(N206="základná",J206,0)</f>
        <v>0</v>
      </c>
      <c r="BF206" s="33">
        <f>IF(N206="znížená",J206,0)</f>
        <v>0</v>
      </c>
      <c r="BG206" s="33">
        <f>IF(N206="zákl. prenesená",J206,0)</f>
        <v>0</v>
      </c>
      <c r="BH206" s="33">
        <f>IF(N206="zníž. prenesená",J206,0)</f>
        <v>0</v>
      </c>
      <c r="BI206" s="33">
        <f>IF(N206="nulová",J206,0)</f>
        <v>0</v>
      </c>
      <c r="BJ206" s="10" t="s">
        <v>46</v>
      </c>
      <c r="BK206" s="33">
        <f>ROUND(I206*H206,2)</f>
        <v>0</v>
      </c>
      <c r="BL206" s="10" t="s">
        <v>93</v>
      </c>
      <c r="BM206" s="115" t="s">
        <v>378</v>
      </c>
    </row>
    <row r="207" spans="2:65" s="1" customFormat="1" ht="24.2" customHeight="1" x14ac:dyDescent="0.2">
      <c r="B207" s="17"/>
      <c r="C207" s="116" t="s">
        <v>182</v>
      </c>
      <c r="D207" s="116" t="s">
        <v>106</v>
      </c>
      <c r="E207" s="117" t="s">
        <v>202</v>
      </c>
      <c r="F207" s="118" t="s">
        <v>203</v>
      </c>
      <c r="G207" s="119" t="s">
        <v>97</v>
      </c>
      <c r="H207" s="120">
        <v>6</v>
      </c>
      <c r="I207" s="121"/>
      <c r="J207" s="122">
        <f>ROUND(I207*H207,2)</f>
        <v>0</v>
      </c>
      <c r="K207" s="123"/>
      <c r="L207" s="124"/>
      <c r="M207" s="125" t="s">
        <v>0</v>
      </c>
      <c r="N207" s="126" t="s">
        <v>27</v>
      </c>
      <c r="P207" s="113">
        <f>O207*H207</f>
        <v>0</v>
      </c>
      <c r="Q207" s="113">
        <v>3.8000000000000002E-4</v>
      </c>
      <c r="R207" s="113">
        <f>Q207*H207</f>
        <v>2.2799999999999999E-3</v>
      </c>
      <c r="S207" s="113">
        <v>0</v>
      </c>
      <c r="T207" s="114">
        <f>S207*H207</f>
        <v>0</v>
      </c>
      <c r="AR207" s="115" t="s">
        <v>96</v>
      </c>
      <c r="AT207" s="115" t="s">
        <v>106</v>
      </c>
      <c r="AU207" s="115" t="s">
        <v>46</v>
      </c>
      <c r="AY207" s="10" t="s">
        <v>90</v>
      </c>
      <c r="BE207" s="33">
        <f>IF(N207="základná",J207,0)</f>
        <v>0</v>
      </c>
      <c r="BF207" s="33">
        <f>IF(N207="znížená",J207,0)</f>
        <v>0</v>
      </c>
      <c r="BG207" s="33">
        <f>IF(N207="zákl. prenesená",J207,0)</f>
        <v>0</v>
      </c>
      <c r="BH207" s="33">
        <f>IF(N207="zníž. prenesená",J207,0)</f>
        <v>0</v>
      </c>
      <c r="BI207" s="33">
        <f>IF(N207="nulová",J207,0)</f>
        <v>0</v>
      </c>
      <c r="BJ207" s="10" t="s">
        <v>46</v>
      </c>
      <c r="BK207" s="33">
        <f>ROUND(I207*H207,2)</f>
        <v>0</v>
      </c>
      <c r="BL207" s="10" t="s">
        <v>93</v>
      </c>
      <c r="BM207" s="115" t="s">
        <v>379</v>
      </c>
    </row>
    <row r="208" spans="2:65" s="1" customFormat="1" ht="21.75" customHeight="1" x14ac:dyDescent="0.2">
      <c r="B208" s="17"/>
      <c r="C208" s="116" t="s">
        <v>222</v>
      </c>
      <c r="D208" s="116" t="s">
        <v>106</v>
      </c>
      <c r="E208" s="117" t="s">
        <v>180</v>
      </c>
      <c r="F208" s="118" t="s">
        <v>181</v>
      </c>
      <c r="G208" s="119" t="s">
        <v>97</v>
      </c>
      <c r="H208" s="120">
        <v>30</v>
      </c>
      <c r="I208" s="121"/>
      <c r="J208" s="122">
        <f>ROUND(I208*H208,2)</f>
        <v>0</v>
      </c>
      <c r="K208" s="123"/>
      <c r="L208" s="124"/>
      <c r="M208" s="125" t="s">
        <v>0</v>
      </c>
      <c r="N208" s="126" t="s">
        <v>27</v>
      </c>
      <c r="P208" s="113">
        <f>O208*H208</f>
        <v>0</v>
      </c>
      <c r="Q208" s="113">
        <v>1.4999999999999999E-4</v>
      </c>
      <c r="R208" s="113">
        <f>Q208*H208</f>
        <v>4.4999999999999997E-3</v>
      </c>
      <c r="S208" s="113">
        <v>0</v>
      </c>
      <c r="T208" s="114">
        <f>S208*H208</f>
        <v>0</v>
      </c>
      <c r="AR208" s="115" t="s">
        <v>96</v>
      </c>
      <c r="AT208" s="115" t="s">
        <v>106</v>
      </c>
      <c r="AU208" s="115" t="s">
        <v>46</v>
      </c>
      <c r="AY208" s="10" t="s">
        <v>90</v>
      </c>
      <c r="BE208" s="33">
        <f>IF(N208="základná",J208,0)</f>
        <v>0</v>
      </c>
      <c r="BF208" s="33">
        <f>IF(N208="znížená",J208,0)</f>
        <v>0</v>
      </c>
      <c r="BG208" s="33">
        <f>IF(N208="zákl. prenesená",J208,0)</f>
        <v>0</v>
      </c>
      <c r="BH208" s="33">
        <f>IF(N208="zníž. prenesená",J208,0)</f>
        <v>0</v>
      </c>
      <c r="BI208" s="33">
        <f>IF(N208="nulová",J208,0)</f>
        <v>0</v>
      </c>
      <c r="BJ208" s="10" t="s">
        <v>46</v>
      </c>
      <c r="BK208" s="33">
        <f>ROUND(I208*H208,2)</f>
        <v>0</v>
      </c>
      <c r="BL208" s="10" t="s">
        <v>93</v>
      </c>
      <c r="BM208" s="115" t="s">
        <v>380</v>
      </c>
    </row>
    <row r="209" spans="2:65" s="1" customFormat="1" ht="33" customHeight="1" x14ac:dyDescent="0.2">
      <c r="B209" s="17"/>
      <c r="C209" s="104" t="s">
        <v>223</v>
      </c>
      <c r="D209" s="104" t="s">
        <v>91</v>
      </c>
      <c r="E209" s="105" t="s">
        <v>422</v>
      </c>
      <c r="F209" s="106" t="s">
        <v>423</v>
      </c>
      <c r="G209" s="107" t="s">
        <v>103</v>
      </c>
      <c r="H209" s="108">
        <v>10.08</v>
      </c>
      <c r="I209" s="109"/>
      <c r="J209" s="110">
        <f>ROUND(I209*H209,2)</f>
        <v>0</v>
      </c>
      <c r="K209" s="111"/>
      <c r="L209" s="17"/>
      <c r="M209" s="112" t="s">
        <v>0</v>
      </c>
      <c r="N209" s="78" t="s">
        <v>27</v>
      </c>
      <c r="P209" s="113">
        <f>O209*H209</f>
        <v>0</v>
      </c>
      <c r="Q209" s="113">
        <v>4.0999999999999999E-4</v>
      </c>
      <c r="R209" s="113">
        <f>Q209*H209</f>
        <v>4.1327999999999998E-3</v>
      </c>
      <c r="S209" s="113">
        <v>0</v>
      </c>
      <c r="T209" s="114">
        <f>S209*H209</f>
        <v>0</v>
      </c>
      <c r="AR209" s="115" t="s">
        <v>111</v>
      </c>
      <c r="AT209" s="115" t="s">
        <v>91</v>
      </c>
      <c r="AU209" s="115" t="s">
        <v>46</v>
      </c>
      <c r="AY209" s="10" t="s">
        <v>90</v>
      </c>
      <c r="BE209" s="33">
        <f>IF(N209="základná",J209,0)</f>
        <v>0</v>
      </c>
      <c r="BF209" s="33">
        <f>IF(N209="znížená",J209,0)</f>
        <v>0</v>
      </c>
      <c r="BG209" s="33">
        <f>IF(N209="zákl. prenesená",J209,0)</f>
        <v>0</v>
      </c>
      <c r="BH209" s="33">
        <f>IF(N209="zníž. prenesená",J209,0)</f>
        <v>0</v>
      </c>
      <c r="BI209" s="33">
        <f>IF(N209="nulová",J209,0)</f>
        <v>0</v>
      </c>
      <c r="BJ209" s="10" t="s">
        <v>46</v>
      </c>
      <c r="BK209" s="33">
        <f>ROUND(I209*H209,2)</f>
        <v>0</v>
      </c>
      <c r="BL209" s="10" t="s">
        <v>111</v>
      </c>
      <c r="BM209" s="115" t="s">
        <v>424</v>
      </c>
    </row>
    <row r="210" spans="2:65" s="9" customFormat="1" x14ac:dyDescent="0.2">
      <c r="B210" s="156"/>
      <c r="D210" s="128" t="s">
        <v>120</v>
      </c>
      <c r="E210" s="157" t="s">
        <v>0</v>
      </c>
      <c r="F210" s="158" t="s">
        <v>425</v>
      </c>
      <c r="H210" s="157" t="s">
        <v>0</v>
      </c>
      <c r="I210" s="159"/>
      <c r="L210" s="156"/>
      <c r="M210" s="160"/>
      <c r="T210" s="161"/>
      <c r="AT210" s="157" t="s">
        <v>120</v>
      </c>
      <c r="AU210" s="157" t="s">
        <v>46</v>
      </c>
      <c r="AV210" s="9" t="s">
        <v>45</v>
      </c>
      <c r="AW210" s="9" t="s">
        <v>18</v>
      </c>
      <c r="AX210" s="9" t="s">
        <v>44</v>
      </c>
      <c r="AY210" s="157" t="s">
        <v>90</v>
      </c>
    </row>
    <row r="211" spans="2:65" s="7" customFormat="1" x14ac:dyDescent="0.2">
      <c r="B211" s="127"/>
      <c r="D211" s="128" t="s">
        <v>120</v>
      </c>
      <c r="E211" s="134" t="s">
        <v>0</v>
      </c>
      <c r="F211" s="129" t="s">
        <v>426</v>
      </c>
      <c r="H211" s="130">
        <v>6.4050000000000002</v>
      </c>
      <c r="I211" s="131"/>
      <c r="L211" s="127"/>
      <c r="M211" s="132"/>
      <c r="T211" s="133"/>
      <c r="AT211" s="134" t="s">
        <v>120</v>
      </c>
      <c r="AU211" s="134" t="s">
        <v>46</v>
      </c>
      <c r="AV211" s="7" t="s">
        <v>46</v>
      </c>
      <c r="AW211" s="7" t="s">
        <v>18</v>
      </c>
      <c r="AX211" s="7" t="s">
        <v>44</v>
      </c>
      <c r="AY211" s="134" t="s">
        <v>90</v>
      </c>
    </row>
    <row r="212" spans="2:65" s="7" customFormat="1" x14ac:dyDescent="0.2">
      <c r="B212" s="127"/>
      <c r="D212" s="128" t="s">
        <v>120</v>
      </c>
      <c r="E212" s="134" t="s">
        <v>0</v>
      </c>
      <c r="F212" s="129" t="s">
        <v>427</v>
      </c>
      <c r="H212" s="130">
        <v>3.6749999999999998</v>
      </c>
      <c r="I212" s="131"/>
      <c r="L212" s="127"/>
      <c r="M212" s="132"/>
      <c r="T212" s="133"/>
      <c r="AT212" s="134" t="s">
        <v>120</v>
      </c>
      <c r="AU212" s="134" t="s">
        <v>46</v>
      </c>
      <c r="AV212" s="7" t="s">
        <v>46</v>
      </c>
      <c r="AW212" s="7" t="s">
        <v>18</v>
      </c>
      <c r="AX212" s="7" t="s">
        <v>44</v>
      </c>
      <c r="AY212" s="134" t="s">
        <v>90</v>
      </c>
    </row>
    <row r="213" spans="2:65" s="8" customFormat="1" x14ac:dyDescent="0.2">
      <c r="B213" s="149"/>
      <c r="D213" s="128" t="s">
        <v>120</v>
      </c>
      <c r="E213" s="150" t="s">
        <v>0</v>
      </c>
      <c r="F213" s="151" t="s">
        <v>179</v>
      </c>
      <c r="H213" s="152">
        <v>10.08</v>
      </c>
      <c r="I213" s="153"/>
      <c r="L213" s="149"/>
      <c r="M213" s="154"/>
      <c r="T213" s="155"/>
      <c r="AT213" s="150" t="s">
        <v>120</v>
      </c>
      <c r="AU213" s="150" t="s">
        <v>46</v>
      </c>
      <c r="AV213" s="8" t="s">
        <v>93</v>
      </c>
      <c r="AW213" s="8" t="s">
        <v>18</v>
      </c>
      <c r="AX213" s="8" t="s">
        <v>45</v>
      </c>
      <c r="AY213" s="150" t="s">
        <v>90</v>
      </c>
    </row>
    <row r="214" spans="2:65" s="1" customFormat="1" ht="16.5" customHeight="1" x14ac:dyDescent="0.2">
      <c r="B214" s="17"/>
      <c r="C214" s="116" t="s">
        <v>224</v>
      </c>
      <c r="D214" s="116" t="s">
        <v>106</v>
      </c>
      <c r="E214" s="117" t="s">
        <v>428</v>
      </c>
      <c r="F214" s="118" t="s">
        <v>429</v>
      </c>
      <c r="G214" s="119" t="s">
        <v>97</v>
      </c>
      <c r="H214" s="120">
        <v>80.64</v>
      </c>
      <c r="I214" s="121"/>
      <c r="J214" s="122">
        <f>ROUND(I214*H214,2)</f>
        <v>0</v>
      </c>
      <c r="K214" s="123"/>
      <c r="L214" s="124"/>
      <c r="M214" s="125" t="s">
        <v>0</v>
      </c>
      <c r="N214" s="126" t="s">
        <v>27</v>
      </c>
      <c r="P214" s="113">
        <f>O214*H214</f>
        <v>0</v>
      </c>
      <c r="Q214" s="113">
        <v>3.5E-4</v>
      </c>
      <c r="R214" s="113">
        <f>Q214*H214</f>
        <v>2.8223999999999999E-2</v>
      </c>
      <c r="S214" s="113">
        <v>0</v>
      </c>
      <c r="T214" s="114">
        <f>S214*H214</f>
        <v>0</v>
      </c>
      <c r="AR214" s="115" t="s">
        <v>182</v>
      </c>
      <c r="AT214" s="115" t="s">
        <v>106</v>
      </c>
      <c r="AU214" s="115" t="s">
        <v>46</v>
      </c>
      <c r="AY214" s="10" t="s">
        <v>90</v>
      </c>
      <c r="BE214" s="33">
        <f>IF(N214="základná",J214,0)</f>
        <v>0</v>
      </c>
      <c r="BF214" s="33">
        <f>IF(N214="znížená",J214,0)</f>
        <v>0</v>
      </c>
      <c r="BG214" s="33">
        <f>IF(N214="zákl. prenesená",J214,0)</f>
        <v>0</v>
      </c>
      <c r="BH214" s="33">
        <f>IF(N214="zníž. prenesená",J214,0)</f>
        <v>0</v>
      </c>
      <c r="BI214" s="33">
        <f>IF(N214="nulová",J214,0)</f>
        <v>0</v>
      </c>
      <c r="BJ214" s="10" t="s">
        <v>46</v>
      </c>
      <c r="BK214" s="33">
        <f>ROUND(I214*H214,2)</f>
        <v>0</v>
      </c>
      <c r="BL214" s="10" t="s">
        <v>111</v>
      </c>
      <c r="BM214" s="115" t="s">
        <v>430</v>
      </c>
    </row>
    <row r="215" spans="2:65" s="1" customFormat="1" ht="37.9" customHeight="1" x14ac:dyDescent="0.2">
      <c r="B215" s="17"/>
      <c r="C215" s="104" t="s">
        <v>227</v>
      </c>
      <c r="D215" s="104" t="s">
        <v>91</v>
      </c>
      <c r="E215" s="105" t="s">
        <v>204</v>
      </c>
      <c r="F215" s="106" t="s">
        <v>205</v>
      </c>
      <c r="G215" s="107" t="s">
        <v>103</v>
      </c>
      <c r="H215" s="108">
        <v>61.424999999999997</v>
      </c>
      <c r="I215" s="109"/>
      <c r="J215" s="110">
        <f>ROUND(I215*H215,2)</f>
        <v>0</v>
      </c>
      <c r="K215" s="111"/>
      <c r="L215" s="17"/>
      <c r="M215" s="112" t="s">
        <v>0</v>
      </c>
      <c r="N215" s="78" t="s">
        <v>27</v>
      </c>
      <c r="P215" s="113">
        <f>O215*H215</f>
        <v>0</v>
      </c>
      <c r="Q215" s="113">
        <v>1.08E-3</v>
      </c>
      <c r="R215" s="113">
        <f>Q215*H215</f>
        <v>6.6338999999999995E-2</v>
      </c>
      <c r="S215" s="113">
        <v>0</v>
      </c>
      <c r="T215" s="114">
        <f>S215*H215</f>
        <v>0</v>
      </c>
      <c r="AR215" s="115" t="s">
        <v>111</v>
      </c>
      <c r="AT215" s="115" t="s">
        <v>91</v>
      </c>
      <c r="AU215" s="115" t="s">
        <v>46</v>
      </c>
      <c r="AY215" s="10" t="s">
        <v>90</v>
      </c>
      <c r="BE215" s="33">
        <f>IF(N215="základná",J215,0)</f>
        <v>0</v>
      </c>
      <c r="BF215" s="33">
        <f>IF(N215="znížená",J215,0)</f>
        <v>0</v>
      </c>
      <c r="BG215" s="33">
        <f>IF(N215="zákl. prenesená",J215,0)</f>
        <v>0</v>
      </c>
      <c r="BH215" s="33">
        <f>IF(N215="zníž. prenesená",J215,0)</f>
        <v>0</v>
      </c>
      <c r="BI215" s="33">
        <f>IF(N215="nulová",J215,0)</f>
        <v>0</v>
      </c>
      <c r="BJ215" s="10" t="s">
        <v>46</v>
      </c>
      <c r="BK215" s="33">
        <f>ROUND(I215*H215,2)</f>
        <v>0</v>
      </c>
      <c r="BL215" s="10" t="s">
        <v>111</v>
      </c>
      <c r="BM215" s="115" t="s">
        <v>381</v>
      </c>
    </row>
    <row r="216" spans="2:65" s="7" customFormat="1" x14ac:dyDescent="0.2">
      <c r="B216" s="127"/>
      <c r="D216" s="128" t="s">
        <v>120</v>
      </c>
      <c r="E216" s="134" t="s">
        <v>0</v>
      </c>
      <c r="F216" s="129" t="s">
        <v>431</v>
      </c>
      <c r="H216" s="130">
        <v>54.914999999999999</v>
      </c>
      <c r="I216" s="131"/>
      <c r="L216" s="127"/>
      <c r="M216" s="132"/>
      <c r="T216" s="133"/>
      <c r="AT216" s="134" t="s">
        <v>120</v>
      </c>
      <c r="AU216" s="134" t="s">
        <v>46</v>
      </c>
      <c r="AV216" s="7" t="s">
        <v>46</v>
      </c>
      <c r="AW216" s="7" t="s">
        <v>18</v>
      </c>
      <c r="AX216" s="7" t="s">
        <v>44</v>
      </c>
      <c r="AY216" s="134" t="s">
        <v>90</v>
      </c>
    </row>
    <row r="217" spans="2:65" s="7" customFormat="1" x14ac:dyDescent="0.2">
      <c r="B217" s="127"/>
      <c r="D217" s="128" t="s">
        <v>120</v>
      </c>
      <c r="E217" s="134" t="s">
        <v>0</v>
      </c>
      <c r="F217" s="129" t="s">
        <v>432</v>
      </c>
      <c r="H217" s="130">
        <v>6.51</v>
      </c>
      <c r="I217" s="131"/>
      <c r="L217" s="127"/>
      <c r="M217" s="132"/>
      <c r="T217" s="133"/>
      <c r="AT217" s="134" t="s">
        <v>120</v>
      </c>
      <c r="AU217" s="134" t="s">
        <v>46</v>
      </c>
      <c r="AV217" s="7" t="s">
        <v>46</v>
      </c>
      <c r="AW217" s="7" t="s">
        <v>18</v>
      </c>
      <c r="AX217" s="7" t="s">
        <v>44</v>
      </c>
      <c r="AY217" s="134" t="s">
        <v>90</v>
      </c>
    </row>
    <row r="218" spans="2:65" s="8" customFormat="1" x14ac:dyDescent="0.2">
      <c r="B218" s="149"/>
      <c r="D218" s="128" t="s">
        <v>120</v>
      </c>
      <c r="E218" s="150" t="s">
        <v>154</v>
      </c>
      <c r="F218" s="151" t="s">
        <v>179</v>
      </c>
      <c r="H218" s="152">
        <v>61.424999999999997</v>
      </c>
      <c r="I218" s="153"/>
      <c r="L218" s="149"/>
      <c r="M218" s="154"/>
      <c r="T218" s="155"/>
      <c r="AT218" s="150" t="s">
        <v>120</v>
      </c>
      <c r="AU218" s="150" t="s">
        <v>46</v>
      </c>
      <c r="AV218" s="8" t="s">
        <v>93</v>
      </c>
      <c r="AW218" s="8" t="s">
        <v>18</v>
      </c>
      <c r="AX218" s="8" t="s">
        <v>45</v>
      </c>
      <c r="AY218" s="150" t="s">
        <v>90</v>
      </c>
    </row>
    <row r="219" spans="2:65" s="1" customFormat="1" ht="21.75" customHeight="1" x14ac:dyDescent="0.2">
      <c r="B219" s="17"/>
      <c r="C219" s="116" t="s">
        <v>232</v>
      </c>
      <c r="D219" s="116" t="s">
        <v>106</v>
      </c>
      <c r="E219" s="117" t="s">
        <v>180</v>
      </c>
      <c r="F219" s="118" t="s">
        <v>181</v>
      </c>
      <c r="G219" s="119" t="s">
        <v>97</v>
      </c>
      <c r="H219" s="120">
        <v>491.4</v>
      </c>
      <c r="I219" s="121"/>
      <c r="J219" s="122">
        <f>ROUND(I219*H219,2)</f>
        <v>0</v>
      </c>
      <c r="K219" s="123"/>
      <c r="L219" s="124"/>
      <c r="M219" s="125" t="s">
        <v>0</v>
      </c>
      <c r="N219" s="126" t="s">
        <v>27</v>
      </c>
      <c r="P219" s="113">
        <f>O219*H219</f>
        <v>0</v>
      </c>
      <c r="Q219" s="113">
        <v>1.4999999999999999E-4</v>
      </c>
      <c r="R219" s="113">
        <f>Q219*H219</f>
        <v>7.3709999999999984E-2</v>
      </c>
      <c r="S219" s="113">
        <v>0</v>
      </c>
      <c r="T219" s="114">
        <f>S219*H219</f>
        <v>0</v>
      </c>
      <c r="AR219" s="115" t="s">
        <v>182</v>
      </c>
      <c r="AT219" s="115" t="s">
        <v>106</v>
      </c>
      <c r="AU219" s="115" t="s">
        <v>46</v>
      </c>
      <c r="AY219" s="10" t="s">
        <v>90</v>
      </c>
      <c r="BE219" s="33">
        <f>IF(N219="základná",J219,0)</f>
        <v>0</v>
      </c>
      <c r="BF219" s="33">
        <f>IF(N219="znížená",J219,0)</f>
        <v>0</v>
      </c>
      <c r="BG219" s="33">
        <f>IF(N219="zákl. prenesená",J219,0)</f>
        <v>0</v>
      </c>
      <c r="BH219" s="33">
        <f>IF(N219="zníž. prenesená",J219,0)</f>
        <v>0</v>
      </c>
      <c r="BI219" s="33">
        <f>IF(N219="nulová",J219,0)</f>
        <v>0</v>
      </c>
      <c r="BJ219" s="10" t="s">
        <v>46</v>
      </c>
      <c r="BK219" s="33">
        <f>ROUND(I219*H219,2)</f>
        <v>0</v>
      </c>
      <c r="BL219" s="10" t="s">
        <v>111</v>
      </c>
      <c r="BM219" s="115" t="s">
        <v>382</v>
      </c>
    </row>
    <row r="220" spans="2:65" s="1" customFormat="1" ht="16.5" customHeight="1" x14ac:dyDescent="0.2">
      <c r="B220" s="17"/>
      <c r="C220" s="104" t="s">
        <v>233</v>
      </c>
      <c r="D220" s="104" t="s">
        <v>91</v>
      </c>
      <c r="E220" s="105" t="s">
        <v>206</v>
      </c>
      <c r="F220" s="106" t="s">
        <v>207</v>
      </c>
      <c r="G220" s="107" t="s">
        <v>103</v>
      </c>
      <c r="H220" s="108">
        <v>61.424999999999997</v>
      </c>
      <c r="I220" s="109"/>
      <c r="J220" s="110">
        <f>ROUND(I220*H220,2)</f>
        <v>0</v>
      </c>
      <c r="K220" s="111"/>
      <c r="L220" s="17"/>
      <c r="M220" s="112" t="s">
        <v>0</v>
      </c>
      <c r="N220" s="78" t="s">
        <v>27</v>
      </c>
      <c r="P220" s="113">
        <f>O220*H220</f>
        <v>0</v>
      </c>
      <c r="Q220" s="113">
        <v>1.08E-3</v>
      </c>
      <c r="R220" s="113">
        <f>Q220*H220</f>
        <v>6.6338999999999995E-2</v>
      </c>
      <c r="S220" s="113">
        <v>8.0000000000000002E-3</v>
      </c>
      <c r="T220" s="114">
        <f>S220*H220</f>
        <v>0.4914</v>
      </c>
      <c r="AR220" s="115" t="s">
        <v>111</v>
      </c>
      <c r="AT220" s="115" t="s">
        <v>91</v>
      </c>
      <c r="AU220" s="115" t="s">
        <v>46</v>
      </c>
      <c r="AY220" s="10" t="s">
        <v>90</v>
      </c>
      <c r="BE220" s="33">
        <f>IF(N220="základná",J220,0)</f>
        <v>0</v>
      </c>
      <c r="BF220" s="33">
        <f>IF(N220="znížená",J220,0)</f>
        <v>0</v>
      </c>
      <c r="BG220" s="33">
        <f>IF(N220="zákl. prenesená",J220,0)</f>
        <v>0</v>
      </c>
      <c r="BH220" s="33">
        <f>IF(N220="zníž. prenesená",J220,0)</f>
        <v>0</v>
      </c>
      <c r="BI220" s="33">
        <f>IF(N220="nulová",J220,0)</f>
        <v>0</v>
      </c>
      <c r="BJ220" s="10" t="s">
        <v>46</v>
      </c>
      <c r="BK220" s="33">
        <f>ROUND(I220*H220,2)</f>
        <v>0</v>
      </c>
      <c r="BL220" s="10" t="s">
        <v>111</v>
      </c>
      <c r="BM220" s="115" t="s">
        <v>383</v>
      </c>
    </row>
    <row r="221" spans="2:65" s="7" customFormat="1" x14ac:dyDescent="0.2">
      <c r="B221" s="127"/>
      <c r="D221" s="128" t="s">
        <v>120</v>
      </c>
      <c r="E221" s="134" t="s">
        <v>0</v>
      </c>
      <c r="F221" s="129" t="s">
        <v>154</v>
      </c>
      <c r="H221" s="130">
        <v>61.424999999999997</v>
      </c>
      <c r="I221" s="131"/>
      <c r="L221" s="127"/>
      <c r="M221" s="132"/>
      <c r="T221" s="133"/>
      <c r="AT221" s="134" t="s">
        <v>120</v>
      </c>
      <c r="AU221" s="134" t="s">
        <v>46</v>
      </c>
      <c r="AV221" s="7" t="s">
        <v>46</v>
      </c>
      <c r="AW221" s="7" t="s">
        <v>18</v>
      </c>
      <c r="AX221" s="7" t="s">
        <v>45</v>
      </c>
      <c r="AY221" s="134" t="s">
        <v>90</v>
      </c>
    </row>
    <row r="222" spans="2:65" s="1" customFormat="1" ht="24.2" customHeight="1" x14ac:dyDescent="0.2">
      <c r="B222" s="17"/>
      <c r="C222" s="104" t="s">
        <v>234</v>
      </c>
      <c r="D222" s="104" t="s">
        <v>91</v>
      </c>
      <c r="E222" s="105" t="s">
        <v>208</v>
      </c>
      <c r="F222" s="106" t="s">
        <v>209</v>
      </c>
      <c r="G222" s="107" t="s">
        <v>92</v>
      </c>
      <c r="H222" s="108">
        <v>229.012</v>
      </c>
      <c r="I222" s="109"/>
      <c r="J222" s="110">
        <f>ROUND(I222*H222,2)</f>
        <v>0</v>
      </c>
      <c r="K222" s="111"/>
      <c r="L222" s="17"/>
      <c r="M222" s="112" t="s">
        <v>0</v>
      </c>
      <c r="N222" s="78" t="s">
        <v>27</v>
      </c>
      <c r="P222" s="113">
        <f>O222*H222</f>
        <v>0</v>
      </c>
      <c r="Q222" s="113">
        <v>0</v>
      </c>
      <c r="R222" s="113">
        <f>Q222*H222</f>
        <v>0</v>
      </c>
      <c r="S222" s="113">
        <v>0</v>
      </c>
      <c r="T222" s="114">
        <f>S222*H222</f>
        <v>0</v>
      </c>
      <c r="AR222" s="115" t="s">
        <v>111</v>
      </c>
      <c r="AT222" s="115" t="s">
        <v>91</v>
      </c>
      <c r="AU222" s="115" t="s">
        <v>46</v>
      </c>
      <c r="AY222" s="10" t="s">
        <v>90</v>
      </c>
      <c r="BE222" s="33">
        <f>IF(N222="základná",J222,0)</f>
        <v>0</v>
      </c>
      <c r="BF222" s="33">
        <f>IF(N222="znížená",J222,0)</f>
        <v>0</v>
      </c>
      <c r="BG222" s="33">
        <f>IF(N222="zákl. prenesená",J222,0)</f>
        <v>0</v>
      </c>
      <c r="BH222" s="33">
        <f>IF(N222="zníž. prenesená",J222,0)</f>
        <v>0</v>
      </c>
      <c r="BI222" s="33">
        <f>IF(N222="nulová",J222,0)</f>
        <v>0</v>
      </c>
      <c r="BJ222" s="10" t="s">
        <v>46</v>
      </c>
      <c r="BK222" s="33">
        <f>ROUND(I222*H222,2)</f>
        <v>0</v>
      </c>
      <c r="BL222" s="10" t="s">
        <v>111</v>
      </c>
      <c r="BM222" s="115" t="s">
        <v>433</v>
      </c>
    </row>
    <row r="223" spans="2:65" s="7" customFormat="1" x14ac:dyDescent="0.2">
      <c r="B223" s="127"/>
      <c r="D223" s="128" t="s">
        <v>120</v>
      </c>
      <c r="E223" s="134" t="s">
        <v>0</v>
      </c>
      <c r="F223" s="129" t="s">
        <v>326</v>
      </c>
      <c r="H223" s="130">
        <v>137.85499999999999</v>
      </c>
      <c r="I223" s="131"/>
      <c r="L223" s="127"/>
      <c r="M223" s="132"/>
      <c r="T223" s="133"/>
      <c r="AT223" s="134" t="s">
        <v>120</v>
      </c>
      <c r="AU223" s="134" t="s">
        <v>46</v>
      </c>
      <c r="AV223" s="7" t="s">
        <v>46</v>
      </c>
      <c r="AW223" s="7" t="s">
        <v>18</v>
      </c>
      <c r="AX223" s="7" t="s">
        <v>44</v>
      </c>
      <c r="AY223" s="134" t="s">
        <v>90</v>
      </c>
    </row>
    <row r="224" spans="2:65" s="7" customFormat="1" x14ac:dyDescent="0.2">
      <c r="B224" s="127"/>
      <c r="D224" s="128" t="s">
        <v>120</v>
      </c>
      <c r="E224" s="134" t="s">
        <v>0</v>
      </c>
      <c r="F224" s="129" t="s">
        <v>363</v>
      </c>
      <c r="H224" s="130">
        <v>91.156999999999996</v>
      </c>
      <c r="I224" s="131"/>
      <c r="L224" s="127"/>
      <c r="M224" s="132"/>
      <c r="T224" s="133"/>
      <c r="AT224" s="134" t="s">
        <v>120</v>
      </c>
      <c r="AU224" s="134" t="s">
        <v>46</v>
      </c>
      <c r="AV224" s="7" t="s">
        <v>46</v>
      </c>
      <c r="AW224" s="7" t="s">
        <v>18</v>
      </c>
      <c r="AX224" s="7" t="s">
        <v>44</v>
      </c>
      <c r="AY224" s="134" t="s">
        <v>90</v>
      </c>
    </row>
    <row r="225" spans="2:65" s="8" customFormat="1" x14ac:dyDescent="0.2">
      <c r="B225" s="149"/>
      <c r="D225" s="128" t="s">
        <v>120</v>
      </c>
      <c r="E225" s="150" t="s">
        <v>0</v>
      </c>
      <c r="F225" s="151" t="s">
        <v>179</v>
      </c>
      <c r="H225" s="152">
        <v>229.012</v>
      </c>
      <c r="I225" s="153"/>
      <c r="L225" s="149"/>
      <c r="M225" s="154"/>
      <c r="T225" s="155"/>
      <c r="AT225" s="150" t="s">
        <v>120</v>
      </c>
      <c r="AU225" s="150" t="s">
        <v>46</v>
      </c>
      <c r="AV225" s="8" t="s">
        <v>93</v>
      </c>
      <c r="AW225" s="8" t="s">
        <v>18</v>
      </c>
      <c r="AX225" s="8" t="s">
        <v>45</v>
      </c>
      <c r="AY225" s="150" t="s">
        <v>90</v>
      </c>
    </row>
    <row r="226" spans="2:65" s="1" customFormat="1" ht="16.5" customHeight="1" x14ac:dyDescent="0.2">
      <c r="B226" s="17"/>
      <c r="C226" s="116" t="s">
        <v>235</v>
      </c>
      <c r="D226" s="116" t="s">
        <v>106</v>
      </c>
      <c r="E226" s="117" t="s">
        <v>210</v>
      </c>
      <c r="F226" s="118" t="s">
        <v>211</v>
      </c>
      <c r="G226" s="119" t="s">
        <v>92</v>
      </c>
      <c r="H226" s="120">
        <v>263.36399999999998</v>
      </c>
      <c r="I226" s="121"/>
      <c r="J226" s="122">
        <f>ROUND(I226*H226,2)</f>
        <v>0</v>
      </c>
      <c r="K226" s="123"/>
      <c r="L226" s="124"/>
      <c r="M226" s="125" t="s">
        <v>0</v>
      </c>
      <c r="N226" s="126" t="s">
        <v>27</v>
      </c>
      <c r="P226" s="113">
        <f>O226*H226</f>
        <v>0</v>
      </c>
      <c r="Q226" s="113">
        <v>1.3999999999999999E-4</v>
      </c>
      <c r="R226" s="113">
        <f>Q226*H226</f>
        <v>3.6870959999999994E-2</v>
      </c>
      <c r="S226" s="113">
        <v>0</v>
      </c>
      <c r="T226" s="114">
        <f>S226*H226</f>
        <v>0</v>
      </c>
      <c r="AR226" s="115" t="s">
        <v>182</v>
      </c>
      <c r="AT226" s="115" t="s">
        <v>106</v>
      </c>
      <c r="AU226" s="115" t="s">
        <v>46</v>
      </c>
      <c r="AY226" s="10" t="s">
        <v>90</v>
      </c>
      <c r="BE226" s="33">
        <f>IF(N226="základná",J226,0)</f>
        <v>0</v>
      </c>
      <c r="BF226" s="33">
        <f>IF(N226="znížená",J226,0)</f>
        <v>0</v>
      </c>
      <c r="BG226" s="33">
        <f>IF(N226="zákl. prenesená",J226,0)</f>
        <v>0</v>
      </c>
      <c r="BH226" s="33">
        <f>IF(N226="zníž. prenesená",J226,0)</f>
        <v>0</v>
      </c>
      <c r="BI226" s="33">
        <f>IF(N226="nulová",J226,0)</f>
        <v>0</v>
      </c>
      <c r="BJ226" s="10" t="s">
        <v>46</v>
      </c>
      <c r="BK226" s="33">
        <f>ROUND(I226*H226,2)</f>
        <v>0</v>
      </c>
      <c r="BL226" s="10" t="s">
        <v>111</v>
      </c>
      <c r="BM226" s="115" t="s">
        <v>434</v>
      </c>
    </row>
    <row r="227" spans="2:65" s="7" customFormat="1" x14ac:dyDescent="0.2">
      <c r="B227" s="127"/>
      <c r="D227" s="128" t="s">
        <v>120</v>
      </c>
      <c r="F227" s="129" t="s">
        <v>435</v>
      </c>
      <c r="H227" s="130">
        <v>263.36399999999998</v>
      </c>
      <c r="I227" s="131"/>
      <c r="L227" s="127"/>
      <c r="M227" s="132"/>
      <c r="T227" s="133"/>
      <c r="AT227" s="134" t="s">
        <v>120</v>
      </c>
      <c r="AU227" s="134" t="s">
        <v>46</v>
      </c>
      <c r="AV227" s="7" t="s">
        <v>46</v>
      </c>
      <c r="AW227" s="7" t="s">
        <v>1</v>
      </c>
      <c r="AX227" s="7" t="s">
        <v>45</v>
      </c>
      <c r="AY227" s="134" t="s">
        <v>90</v>
      </c>
    </row>
    <row r="228" spans="2:65" s="1" customFormat="1" ht="24.2" customHeight="1" x14ac:dyDescent="0.2">
      <c r="B228" s="17"/>
      <c r="C228" s="104" t="s">
        <v>236</v>
      </c>
      <c r="D228" s="104" t="s">
        <v>91</v>
      </c>
      <c r="E228" s="105" t="s">
        <v>212</v>
      </c>
      <c r="F228" s="106" t="s">
        <v>213</v>
      </c>
      <c r="G228" s="107" t="s">
        <v>97</v>
      </c>
      <c r="H228" s="108">
        <v>57</v>
      </c>
      <c r="I228" s="109"/>
      <c r="J228" s="110">
        <f>ROUND(I228*H228,2)</f>
        <v>0</v>
      </c>
      <c r="K228" s="111"/>
      <c r="L228" s="17"/>
      <c r="M228" s="112" t="s">
        <v>0</v>
      </c>
      <c r="N228" s="78" t="s">
        <v>27</v>
      </c>
      <c r="P228" s="113">
        <f>O228*H228</f>
        <v>0</v>
      </c>
      <c r="Q228" s="113">
        <v>0</v>
      </c>
      <c r="R228" s="113">
        <f>Q228*H228</f>
        <v>0</v>
      </c>
      <c r="S228" s="113">
        <v>0</v>
      </c>
      <c r="T228" s="114">
        <f>S228*H228</f>
        <v>0</v>
      </c>
      <c r="AR228" s="115" t="s">
        <v>111</v>
      </c>
      <c r="AT228" s="115" t="s">
        <v>91</v>
      </c>
      <c r="AU228" s="115" t="s">
        <v>46</v>
      </c>
      <c r="AY228" s="10" t="s">
        <v>90</v>
      </c>
      <c r="BE228" s="33">
        <f>IF(N228="základná",J228,0)</f>
        <v>0</v>
      </c>
      <c r="BF228" s="33">
        <f>IF(N228="znížená",J228,0)</f>
        <v>0</v>
      </c>
      <c r="BG228" s="33">
        <f>IF(N228="zákl. prenesená",J228,0)</f>
        <v>0</v>
      </c>
      <c r="BH228" s="33">
        <f>IF(N228="zníž. prenesená",J228,0)</f>
        <v>0</v>
      </c>
      <c r="BI228" s="33">
        <f>IF(N228="nulová",J228,0)</f>
        <v>0</v>
      </c>
      <c r="BJ228" s="10" t="s">
        <v>46</v>
      </c>
      <c r="BK228" s="33">
        <f>ROUND(I228*H228,2)</f>
        <v>0</v>
      </c>
      <c r="BL228" s="10" t="s">
        <v>111</v>
      </c>
      <c r="BM228" s="115" t="s">
        <v>384</v>
      </c>
    </row>
    <row r="229" spans="2:65" s="7" customFormat="1" x14ac:dyDescent="0.2">
      <c r="B229" s="127"/>
      <c r="D229" s="128" t="s">
        <v>120</v>
      </c>
      <c r="E229" s="134" t="s">
        <v>0</v>
      </c>
      <c r="F229" s="129" t="s">
        <v>436</v>
      </c>
      <c r="H229" s="130">
        <v>57</v>
      </c>
      <c r="I229" s="131"/>
      <c r="L229" s="127"/>
      <c r="M229" s="132"/>
      <c r="T229" s="133"/>
      <c r="AT229" s="134" t="s">
        <v>120</v>
      </c>
      <c r="AU229" s="134" t="s">
        <v>46</v>
      </c>
      <c r="AV229" s="7" t="s">
        <v>46</v>
      </c>
      <c r="AW229" s="7" t="s">
        <v>18</v>
      </c>
      <c r="AX229" s="7" t="s">
        <v>44</v>
      </c>
      <c r="AY229" s="134" t="s">
        <v>90</v>
      </c>
    </row>
    <row r="230" spans="2:65" s="8" customFormat="1" x14ac:dyDescent="0.2">
      <c r="B230" s="149"/>
      <c r="D230" s="128" t="s">
        <v>120</v>
      </c>
      <c r="E230" s="150" t="s">
        <v>0</v>
      </c>
      <c r="F230" s="151" t="s">
        <v>179</v>
      </c>
      <c r="H230" s="152">
        <v>57</v>
      </c>
      <c r="I230" s="153"/>
      <c r="L230" s="149"/>
      <c r="M230" s="154"/>
      <c r="T230" s="155"/>
      <c r="AT230" s="150" t="s">
        <v>120</v>
      </c>
      <c r="AU230" s="150" t="s">
        <v>46</v>
      </c>
      <c r="AV230" s="8" t="s">
        <v>93</v>
      </c>
      <c r="AW230" s="8" t="s">
        <v>18</v>
      </c>
      <c r="AX230" s="8" t="s">
        <v>45</v>
      </c>
      <c r="AY230" s="150" t="s">
        <v>90</v>
      </c>
    </row>
    <row r="231" spans="2:65" s="1" customFormat="1" ht="24.2" customHeight="1" x14ac:dyDescent="0.2">
      <c r="B231" s="17"/>
      <c r="C231" s="116" t="s">
        <v>237</v>
      </c>
      <c r="D231" s="116" t="s">
        <v>106</v>
      </c>
      <c r="E231" s="117" t="s">
        <v>215</v>
      </c>
      <c r="F231" s="118" t="s">
        <v>216</v>
      </c>
      <c r="G231" s="119" t="s">
        <v>92</v>
      </c>
      <c r="H231" s="120">
        <v>10.26</v>
      </c>
      <c r="I231" s="121"/>
      <c r="J231" s="122">
        <f>ROUND(I231*H231,2)</f>
        <v>0</v>
      </c>
      <c r="K231" s="123"/>
      <c r="L231" s="124"/>
      <c r="M231" s="125" t="s">
        <v>0</v>
      </c>
      <c r="N231" s="126" t="s">
        <v>27</v>
      </c>
      <c r="P231" s="113">
        <f>O231*H231</f>
        <v>0</v>
      </c>
      <c r="Q231" s="113">
        <v>2.5400000000000002E-3</v>
      </c>
      <c r="R231" s="113">
        <f>Q231*H231</f>
        <v>2.6060400000000001E-2</v>
      </c>
      <c r="S231" s="113">
        <v>0</v>
      </c>
      <c r="T231" s="114">
        <f>S231*H231</f>
        <v>0</v>
      </c>
      <c r="AR231" s="115" t="s">
        <v>182</v>
      </c>
      <c r="AT231" s="115" t="s">
        <v>106</v>
      </c>
      <c r="AU231" s="115" t="s">
        <v>46</v>
      </c>
      <c r="AY231" s="10" t="s">
        <v>90</v>
      </c>
      <c r="BE231" s="33">
        <f>IF(N231="základná",J231,0)</f>
        <v>0</v>
      </c>
      <c r="BF231" s="33">
        <f>IF(N231="znížená",J231,0)</f>
        <v>0</v>
      </c>
      <c r="BG231" s="33">
        <f>IF(N231="zákl. prenesená",J231,0)</f>
        <v>0</v>
      </c>
      <c r="BH231" s="33">
        <f>IF(N231="zníž. prenesená",J231,0)</f>
        <v>0</v>
      </c>
      <c r="BI231" s="33">
        <f>IF(N231="nulová",J231,0)</f>
        <v>0</v>
      </c>
      <c r="BJ231" s="10" t="s">
        <v>46</v>
      </c>
      <c r="BK231" s="33">
        <f>ROUND(I231*H231,2)</f>
        <v>0</v>
      </c>
      <c r="BL231" s="10" t="s">
        <v>111</v>
      </c>
      <c r="BM231" s="115" t="s">
        <v>385</v>
      </c>
    </row>
    <row r="232" spans="2:65" s="1" customFormat="1" ht="16.5" customHeight="1" x14ac:dyDescent="0.2">
      <c r="B232" s="17"/>
      <c r="C232" s="116" t="s">
        <v>238</v>
      </c>
      <c r="D232" s="116" t="s">
        <v>106</v>
      </c>
      <c r="E232" s="117" t="s">
        <v>218</v>
      </c>
      <c r="F232" s="118" t="s">
        <v>219</v>
      </c>
      <c r="G232" s="119" t="s">
        <v>97</v>
      </c>
      <c r="H232" s="120">
        <v>57</v>
      </c>
      <c r="I232" s="121"/>
      <c r="J232" s="122">
        <f>ROUND(I232*H232,2)</f>
        <v>0</v>
      </c>
      <c r="K232" s="123"/>
      <c r="L232" s="124"/>
      <c r="M232" s="125" t="s">
        <v>0</v>
      </c>
      <c r="N232" s="126" t="s">
        <v>27</v>
      </c>
      <c r="P232" s="113">
        <f>O232*H232</f>
        <v>0</v>
      </c>
      <c r="Q232" s="113">
        <v>2.9999999999999997E-4</v>
      </c>
      <c r="R232" s="113">
        <f>Q232*H232</f>
        <v>1.7099999999999997E-2</v>
      </c>
      <c r="S232" s="113">
        <v>0</v>
      </c>
      <c r="T232" s="114">
        <f>S232*H232</f>
        <v>0</v>
      </c>
      <c r="AR232" s="115" t="s">
        <v>182</v>
      </c>
      <c r="AT232" s="115" t="s">
        <v>106</v>
      </c>
      <c r="AU232" s="115" t="s">
        <v>46</v>
      </c>
      <c r="AY232" s="10" t="s">
        <v>90</v>
      </c>
      <c r="BE232" s="33">
        <f>IF(N232="základná",J232,0)</f>
        <v>0</v>
      </c>
      <c r="BF232" s="33">
        <f>IF(N232="znížená",J232,0)</f>
        <v>0</v>
      </c>
      <c r="BG232" s="33">
        <f>IF(N232="zákl. prenesená",J232,0)</f>
        <v>0</v>
      </c>
      <c r="BH232" s="33">
        <f>IF(N232="zníž. prenesená",J232,0)</f>
        <v>0</v>
      </c>
      <c r="BI232" s="33">
        <f>IF(N232="nulová",J232,0)</f>
        <v>0</v>
      </c>
      <c r="BJ232" s="10" t="s">
        <v>46</v>
      </c>
      <c r="BK232" s="33">
        <f>ROUND(I232*H232,2)</f>
        <v>0</v>
      </c>
      <c r="BL232" s="10" t="s">
        <v>111</v>
      </c>
      <c r="BM232" s="115" t="s">
        <v>386</v>
      </c>
    </row>
    <row r="233" spans="2:65" s="1" customFormat="1" ht="24.2" customHeight="1" x14ac:dyDescent="0.2">
      <c r="B233" s="17"/>
      <c r="C233" s="104" t="s">
        <v>239</v>
      </c>
      <c r="D233" s="104" t="s">
        <v>91</v>
      </c>
      <c r="E233" s="105" t="s">
        <v>220</v>
      </c>
      <c r="F233" s="106" t="s">
        <v>221</v>
      </c>
      <c r="G233" s="107" t="s">
        <v>92</v>
      </c>
      <c r="H233" s="108">
        <v>137.85499999999999</v>
      </c>
      <c r="I233" s="109"/>
      <c r="J233" s="110">
        <f>ROUND(I233*H233,2)</f>
        <v>0</v>
      </c>
      <c r="K233" s="111"/>
      <c r="L233" s="17"/>
      <c r="M233" s="112" t="s">
        <v>0</v>
      </c>
      <c r="N233" s="78" t="s">
        <v>27</v>
      </c>
      <c r="P233" s="113">
        <f>O233*H233</f>
        <v>0</v>
      </c>
      <c r="Q233" s="113">
        <v>0</v>
      </c>
      <c r="R233" s="113">
        <f>Q233*H233</f>
        <v>0</v>
      </c>
      <c r="S233" s="113">
        <v>0</v>
      </c>
      <c r="T233" s="114">
        <f>S233*H233</f>
        <v>0</v>
      </c>
      <c r="AR233" s="115" t="s">
        <v>111</v>
      </c>
      <c r="AT233" s="115" t="s">
        <v>91</v>
      </c>
      <c r="AU233" s="115" t="s">
        <v>46</v>
      </c>
      <c r="AY233" s="10" t="s">
        <v>90</v>
      </c>
      <c r="BE233" s="33">
        <f>IF(N233="základná",J233,0)</f>
        <v>0</v>
      </c>
      <c r="BF233" s="33">
        <f>IF(N233="znížená",J233,0)</f>
        <v>0</v>
      </c>
      <c r="BG233" s="33">
        <f>IF(N233="zákl. prenesená",J233,0)</f>
        <v>0</v>
      </c>
      <c r="BH233" s="33">
        <f>IF(N233="zníž. prenesená",J233,0)</f>
        <v>0</v>
      </c>
      <c r="BI233" s="33">
        <f>IF(N233="nulová",J233,0)</f>
        <v>0</v>
      </c>
      <c r="BJ233" s="10" t="s">
        <v>46</v>
      </c>
      <c r="BK233" s="33">
        <f>ROUND(I233*H233,2)</f>
        <v>0</v>
      </c>
      <c r="BL233" s="10" t="s">
        <v>111</v>
      </c>
      <c r="BM233" s="115" t="s">
        <v>437</v>
      </c>
    </row>
    <row r="234" spans="2:65" s="7" customFormat="1" x14ac:dyDescent="0.2">
      <c r="B234" s="127"/>
      <c r="D234" s="128" t="s">
        <v>120</v>
      </c>
      <c r="E234" s="134" t="s">
        <v>0</v>
      </c>
      <c r="F234" s="129" t="s">
        <v>326</v>
      </c>
      <c r="H234" s="130">
        <v>137.85499999999999</v>
      </c>
      <c r="I234" s="131"/>
      <c r="L234" s="127"/>
      <c r="M234" s="132"/>
      <c r="T234" s="133"/>
      <c r="AT234" s="134" t="s">
        <v>120</v>
      </c>
      <c r="AU234" s="134" t="s">
        <v>46</v>
      </c>
      <c r="AV234" s="7" t="s">
        <v>46</v>
      </c>
      <c r="AW234" s="7" t="s">
        <v>18</v>
      </c>
      <c r="AX234" s="7" t="s">
        <v>44</v>
      </c>
      <c r="AY234" s="134" t="s">
        <v>90</v>
      </c>
    </row>
    <row r="235" spans="2:65" s="8" customFormat="1" x14ac:dyDescent="0.2">
      <c r="B235" s="149"/>
      <c r="D235" s="128" t="s">
        <v>120</v>
      </c>
      <c r="E235" s="150" t="s">
        <v>0</v>
      </c>
      <c r="F235" s="151" t="s">
        <v>179</v>
      </c>
      <c r="H235" s="152">
        <v>137.85499999999999</v>
      </c>
      <c r="I235" s="153"/>
      <c r="L235" s="149"/>
      <c r="M235" s="154"/>
      <c r="T235" s="155"/>
      <c r="AT235" s="150" t="s">
        <v>120</v>
      </c>
      <c r="AU235" s="150" t="s">
        <v>46</v>
      </c>
      <c r="AV235" s="8" t="s">
        <v>93</v>
      </c>
      <c r="AW235" s="8" t="s">
        <v>18</v>
      </c>
      <c r="AX235" s="8" t="s">
        <v>45</v>
      </c>
      <c r="AY235" s="150" t="s">
        <v>90</v>
      </c>
    </row>
    <row r="236" spans="2:65" s="1" customFormat="1" ht="33" customHeight="1" x14ac:dyDescent="0.2">
      <c r="B236" s="17"/>
      <c r="C236" s="104" t="s">
        <v>242</v>
      </c>
      <c r="D236" s="104" t="s">
        <v>91</v>
      </c>
      <c r="E236" s="105" t="s">
        <v>438</v>
      </c>
      <c r="F236" s="106" t="s">
        <v>439</v>
      </c>
      <c r="G236" s="107" t="s">
        <v>103</v>
      </c>
      <c r="H236" s="108">
        <v>35.909999999999997</v>
      </c>
      <c r="I236" s="109"/>
      <c r="J236" s="110">
        <f>ROUND(I236*H236,2)</f>
        <v>0</v>
      </c>
      <c r="K236" s="111"/>
      <c r="L236" s="17"/>
      <c r="M236" s="112" t="s">
        <v>0</v>
      </c>
      <c r="N236" s="78" t="s">
        <v>27</v>
      </c>
      <c r="P236" s="113">
        <f>O236*H236</f>
        <v>0</v>
      </c>
      <c r="Q236" s="113">
        <v>3.2100000000000001E-5</v>
      </c>
      <c r="R236" s="113">
        <f>Q236*H236</f>
        <v>1.1527109999999998E-3</v>
      </c>
      <c r="S236" s="113">
        <v>0</v>
      </c>
      <c r="T236" s="114">
        <f>S236*H236</f>
        <v>0</v>
      </c>
      <c r="AR236" s="115" t="s">
        <v>111</v>
      </c>
      <c r="AT236" s="115" t="s">
        <v>91</v>
      </c>
      <c r="AU236" s="115" t="s">
        <v>46</v>
      </c>
      <c r="AY236" s="10" t="s">
        <v>90</v>
      </c>
      <c r="BE236" s="33">
        <f>IF(N236="základná",J236,0)</f>
        <v>0</v>
      </c>
      <c r="BF236" s="33">
        <f>IF(N236="znížená",J236,0)</f>
        <v>0</v>
      </c>
      <c r="BG236" s="33">
        <f>IF(N236="zákl. prenesená",J236,0)</f>
        <v>0</v>
      </c>
      <c r="BH236" s="33">
        <f>IF(N236="zníž. prenesená",J236,0)</f>
        <v>0</v>
      </c>
      <c r="BI236" s="33">
        <f>IF(N236="nulová",J236,0)</f>
        <v>0</v>
      </c>
      <c r="BJ236" s="10" t="s">
        <v>46</v>
      </c>
      <c r="BK236" s="33">
        <f>ROUND(I236*H236,2)</f>
        <v>0</v>
      </c>
      <c r="BL236" s="10" t="s">
        <v>111</v>
      </c>
      <c r="BM236" s="115" t="s">
        <v>440</v>
      </c>
    </row>
    <row r="237" spans="2:65" s="7" customFormat="1" x14ac:dyDescent="0.2">
      <c r="B237" s="127"/>
      <c r="D237" s="128" t="s">
        <v>120</v>
      </c>
      <c r="E237" s="134" t="s">
        <v>0</v>
      </c>
      <c r="F237" s="129" t="s">
        <v>396</v>
      </c>
      <c r="H237" s="130">
        <v>35.909999999999997</v>
      </c>
      <c r="I237" s="131"/>
      <c r="L237" s="127"/>
      <c r="M237" s="132"/>
      <c r="T237" s="133"/>
      <c r="AT237" s="134" t="s">
        <v>120</v>
      </c>
      <c r="AU237" s="134" t="s">
        <v>46</v>
      </c>
      <c r="AV237" s="7" t="s">
        <v>46</v>
      </c>
      <c r="AW237" s="7" t="s">
        <v>18</v>
      </c>
      <c r="AX237" s="7" t="s">
        <v>45</v>
      </c>
      <c r="AY237" s="134" t="s">
        <v>90</v>
      </c>
    </row>
    <row r="238" spans="2:65" s="1" customFormat="1" ht="16.5" customHeight="1" x14ac:dyDescent="0.2">
      <c r="B238" s="17"/>
      <c r="C238" s="116" t="s">
        <v>245</v>
      </c>
      <c r="D238" s="116" t="s">
        <v>106</v>
      </c>
      <c r="E238" s="117" t="s">
        <v>428</v>
      </c>
      <c r="F238" s="118" t="s">
        <v>429</v>
      </c>
      <c r="G238" s="119" t="s">
        <v>97</v>
      </c>
      <c r="H238" s="120">
        <v>287.27999999999997</v>
      </c>
      <c r="I238" s="121"/>
      <c r="J238" s="122">
        <f>ROUND(I238*H238,2)</f>
        <v>0</v>
      </c>
      <c r="K238" s="123"/>
      <c r="L238" s="124"/>
      <c r="M238" s="125" t="s">
        <v>0</v>
      </c>
      <c r="N238" s="126" t="s">
        <v>27</v>
      </c>
      <c r="P238" s="113">
        <f>O238*H238</f>
        <v>0</v>
      </c>
      <c r="Q238" s="113">
        <v>3.5E-4</v>
      </c>
      <c r="R238" s="113">
        <f>Q238*H238</f>
        <v>0.10054799999999998</v>
      </c>
      <c r="S238" s="113">
        <v>0</v>
      </c>
      <c r="T238" s="114">
        <f>S238*H238</f>
        <v>0</v>
      </c>
      <c r="AR238" s="115" t="s">
        <v>182</v>
      </c>
      <c r="AT238" s="115" t="s">
        <v>106</v>
      </c>
      <c r="AU238" s="115" t="s">
        <v>46</v>
      </c>
      <c r="AY238" s="10" t="s">
        <v>90</v>
      </c>
      <c r="BE238" s="33">
        <f>IF(N238="základná",J238,0)</f>
        <v>0</v>
      </c>
      <c r="BF238" s="33">
        <f>IF(N238="znížená",J238,0)</f>
        <v>0</v>
      </c>
      <c r="BG238" s="33">
        <f>IF(N238="zákl. prenesená",J238,0)</f>
        <v>0</v>
      </c>
      <c r="BH238" s="33">
        <f>IF(N238="zníž. prenesená",J238,0)</f>
        <v>0</v>
      </c>
      <c r="BI238" s="33">
        <f>IF(N238="nulová",J238,0)</f>
        <v>0</v>
      </c>
      <c r="BJ238" s="10" t="s">
        <v>46</v>
      </c>
      <c r="BK238" s="33">
        <f>ROUND(I238*H238,2)</f>
        <v>0</v>
      </c>
      <c r="BL238" s="10" t="s">
        <v>111</v>
      </c>
      <c r="BM238" s="115" t="s">
        <v>441</v>
      </c>
    </row>
    <row r="239" spans="2:65" s="1" customFormat="1" ht="16.5" customHeight="1" x14ac:dyDescent="0.2">
      <c r="B239" s="17"/>
      <c r="C239" s="116" t="s">
        <v>248</v>
      </c>
      <c r="D239" s="116" t="s">
        <v>106</v>
      </c>
      <c r="E239" s="117" t="s">
        <v>225</v>
      </c>
      <c r="F239" s="118" t="s">
        <v>226</v>
      </c>
      <c r="G239" s="119" t="s">
        <v>92</v>
      </c>
      <c r="H239" s="120">
        <v>14.723000000000001</v>
      </c>
      <c r="I239" s="121"/>
      <c r="J239" s="122">
        <f>ROUND(I239*H239,2)</f>
        <v>0</v>
      </c>
      <c r="K239" s="123"/>
      <c r="L239" s="124"/>
      <c r="M239" s="125" t="s">
        <v>0</v>
      </c>
      <c r="N239" s="126" t="s">
        <v>27</v>
      </c>
      <c r="P239" s="113">
        <f>O239*H239</f>
        <v>0</v>
      </c>
      <c r="Q239" s="113">
        <v>7.92E-3</v>
      </c>
      <c r="R239" s="113">
        <f>Q239*H239</f>
        <v>0.11660616</v>
      </c>
      <c r="S239" s="113">
        <v>0</v>
      </c>
      <c r="T239" s="114">
        <f>S239*H239</f>
        <v>0</v>
      </c>
      <c r="AR239" s="115" t="s">
        <v>182</v>
      </c>
      <c r="AT239" s="115" t="s">
        <v>106</v>
      </c>
      <c r="AU239" s="115" t="s">
        <v>46</v>
      </c>
      <c r="AY239" s="10" t="s">
        <v>90</v>
      </c>
      <c r="BE239" s="33">
        <f>IF(N239="základná",J239,0)</f>
        <v>0</v>
      </c>
      <c r="BF239" s="33">
        <f>IF(N239="znížená",J239,0)</f>
        <v>0</v>
      </c>
      <c r="BG239" s="33">
        <f>IF(N239="zákl. prenesená",J239,0)</f>
        <v>0</v>
      </c>
      <c r="BH239" s="33">
        <f>IF(N239="zníž. prenesená",J239,0)</f>
        <v>0</v>
      </c>
      <c r="BI239" s="33">
        <f>IF(N239="nulová",J239,0)</f>
        <v>0</v>
      </c>
      <c r="BJ239" s="10" t="s">
        <v>46</v>
      </c>
      <c r="BK239" s="33">
        <f>ROUND(I239*H239,2)</f>
        <v>0</v>
      </c>
      <c r="BL239" s="10" t="s">
        <v>111</v>
      </c>
      <c r="BM239" s="115" t="s">
        <v>442</v>
      </c>
    </row>
    <row r="240" spans="2:65" s="1" customFormat="1" ht="24.2" customHeight="1" x14ac:dyDescent="0.2">
      <c r="B240" s="17"/>
      <c r="C240" s="104" t="s">
        <v>251</v>
      </c>
      <c r="D240" s="104" t="s">
        <v>91</v>
      </c>
      <c r="E240" s="105" t="s">
        <v>228</v>
      </c>
      <c r="F240" s="106" t="s">
        <v>229</v>
      </c>
      <c r="G240" s="107" t="s">
        <v>189</v>
      </c>
      <c r="H240" s="108"/>
      <c r="I240" s="109"/>
      <c r="J240" s="110">
        <f>ROUND(I240*H240,2)</f>
        <v>0</v>
      </c>
      <c r="K240" s="111"/>
      <c r="L240" s="17"/>
      <c r="M240" s="112" t="s">
        <v>0</v>
      </c>
      <c r="N240" s="78" t="s">
        <v>27</v>
      </c>
      <c r="P240" s="113">
        <f>O240*H240</f>
        <v>0</v>
      </c>
      <c r="Q240" s="113">
        <v>0</v>
      </c>
      <c r="R240" s="113">
        <f>Q240*H240</f>
        <v>0</v>
      </c>
      <c r="S240" s="113">
        <v>0</v>
      </c>
      <c r="T240" s="114">
        <f>S240*H240</f>
        <v>0</v>
      </c>
      <c r="AR240" s="115" t="s">
        <v>111</v>
      </c>
      <c r="AT240" s="115" t="s">
        <v>91</v>
      </c>
      <c r="AU240" s="115" t="s">
        <v>46</v>
      </c>
      <c r="AY240" s="10" t="s">
        <v>90</v>
      </c>
      <c r="BE240" s="33">
        <f>IF(N240="základná",J240,0)</f>
        <v>0</v>
      </c>
      <c r="BF240" s="33">
        <f>IF(N240="znížená",J240,0)</f>
        <v>0</v>
      </c>
      <c r="BG240" s="33">
        <f>IF(N240="zákl. prenesená",J240,0)</f>
        <v>0</v>
      </c>
      <c r="BH240" s="33">
        <f>IF(N240="zníž. prenesená",J240,0)</f>
        <v>0</v>
      </c>
      <c r="BI240" s="33">
        <f>IF(N240="nulová",J240,0)</f>
        <v>0</v>
      </c>
      <c r="BJ240" s="10" t="s">
        <v>46</v>
      </c>
      <c r="BK240" s="33">
        <f>ROUND(I240*H240,2)</f>
        <v>0</v>
      </c>
      <c r="BL240" s="10" t="s">
        <v>111</v>
      </c>
      <c r="BM240" s="115" t="s">
        <v>387</v>
      </c>
    </row>
    <row r="241" spans="2:65" s="6" customFormat="1" ht="22.9" customHeight="1" x14ac:dyDescent="0.2">
      <c r="B241" s="93"/>
      <c r="D241" s="94" t="s">
        <v>43</v>
      </c>
      <c r="E241" s="102" t="s">
        <v>240</v>
      </c>
      <c r="F241" s="102" t="s">
        <v>241</v>
      </c>
      <c r="I241" s="96"/>
      <c r="J241" s="103">
        <f>BK241</f>
        <v>0</v>
      </c>
      <c r="L241" s="93"/>
      <c r="M241" s="97"/>
      <c r="P241" s="98">
        <f>SUM(P242:P262)</f>
        <v>0</v>
      </c>
      <c r="R241" s="98">
        <f>SUM(R242:R262)</f>
        <v>6.3925710000000011E-2</v>
      </c>
      <c r="T241" s="99">
        <f>SUM(T242:T262)</f>
        <v>0.2013472</v>
      </c>
      <c r="AR241" s="94" t="s">
        <v>46</v>
      </c>
      <c r="AT241" s="100" t="s">
        <v>43</v>
      </c>
      <c r="AU241" s="100" t="s">
        <v>45</v>
      </c>
      <c r="AY241" s="94" t="s">
        <v>90</v>
      </c>
      <c r="BK241" s="101">
        <f>SUM(BK242:BK262)</f>
        <v>0</v>
      </c>
    </row>
    <row r="242" spans="2:65" s="1" customFormat="1" ht="33" customHeight="1" x14ac:dyDescent="0.2">
      <c r="B242" s="17"/>
      <c r="C242" s="104" t="s">
        <v>254</v>
      </c>
      <c r="D242" s="104" t="s">
        <v>91</v>
      </c>
      <c r="E242" s="105" t="s">
        <v>243</v>
      </c>
      <c r="F242" s="106" t="s">
        <v>244</v>
      </c>
      <c r="G242" s="107" t="s">
        <v>103</v>
      </c>
      <c r="H242" s="108">
        <v>23.15</v>
      </c>
      <c r="I242" s="109"/>
      <c r="J242" s="110">
        <f>ROUND(I242*H242,2)</f>
        <v>0</v>
      </c>
      <c r="K242" s="111"/>
      <c r="L242" s="17"/>
      <c r="M242" s="112" t="s">
        <v>0</v>
      </c>
      <c r="N242" s="78" t="s">
        <v>27</v>
      </c>
      <c r="P242" s="113">
        <f>O242*H242</f>
        <v>0</v>
      </c>
      <c r="Q242" s="113">
        <v>0</v>
      </c>
      <c r="R242" s="113">
        <f>Q242*H242</f>
        <v>0</v>
      </c>
      <c r="S242" s="113">
        <v>3.47E-3</v>
      </c>
      <c r="T242" s="114">
        <f>S242*H242</f>
        <v>8.0330499999999999E-2</v>
      </c>
      <c r="AR242" s="115" t="s">
        <v>111</v>
      </c>
      <c r="AT242" s="115" t="s">
        <v>91</v>
      </c>
      <c r="AU242" s="115" t="s">
        <v>46</v>
      </c>
      <c r="AY242" s="10" t="s">
        <v>90</v>
      </c>
      <c r="BE242" s="33">
        <f>IF(N242="základná",J242,0)</f>
        <v>0</v>
      </c>
      <c r="BF242" s="33">
        <f>IF(N242="znížená",J242,0)</f>
        <v>0</v>
      </c>
      <c r="BG242" s="33">
        <f>IF(N242="zákl. prenesená",J242,0)</f>
        <v>0</v>
      </c>
      <c r="BH242" s="33">
        <f>IF(N242="zníž. prenesená",J242,0)</f>
        <v>0</v>
      </c>
      <c r="BI242" s="33">
        <f>IF(N242="nulová",J242,0)</f>
        <v>0</v>
      </c>
      <c r="BJ242" s="10" t="s">
        <v>46</v>
      </c>
      <c r="BK242" s="33">
        <f>ROUND(I242*H242,2)</f>
        <v>0</v>
      </c>
      <c r="BL242" s="10" t="s">
        <v>111</v>
      </c>
      <c r="BM242" s="115" t="s">
        <v>443</v>
      </c>
    </row>
    <row r="243" spans="2:65" s="7" customFormat="1" x14ac:dyDescent="0.2">
      <c r="B243" s="127"/>
      <c r="D243" s="128" t="s">
        <v>120</v>
      </c>
      <c r="E243" s="134" t="s">
        <v>0</v>
      </c>
      <c r="F243" s="129" t="s">
        <v>444</v>
      </c>
      <c r="H243" s="130">
        <v>23.15</v>
      </c>
      <c r="I243" s="131"/>
      <c r="L243" s="127"/>
      <c r="M243" s="132"/>
      <c r="T243" s="133"/>
      <c r="AT243" s="134" t="s">
        <v>120</v>
      </c>
      <c r="AU243" s="134" t="s">
        <v>46</v>
      </c>
      <c r="AV243" s="7" t="s">
        <v>46</v>
      </c>
      <c r="AW243" s="7" t="s">
        <v>18</v>
      </c>
      <c r="AX243" s="7" t="s">
        <v>44</v>
      </c>
      <c r="AY243" s="134" t="s">
        <v>90</v>
      </c>
    </row>
    <row r="244" spans="2:65" s="8" customFormat="1" x14ac:dyDescent="0.2">
      <c r="B244" s="149"/>
      <c r="D244" s="128" t="s">
        <v>120</v>
      </c>
      <c r="E244" s="150" t="s">
        <v>155</v>
      </c>
      <c r="F244" s="151" t="s">
        <v>179</v>
      </c>
      <c r="H244" s="152">
        <v>23.15</v>
      </c>
      <c r="I244" s="153"/>
      <c r="L244" s="149"/>
      <c r="M244" s="154"/>
      <c r="T244" s="155"/>
      <c r="AT244" s="150" t="s">
        <v>120</v>
      </c>
      <c r="AU244" s="150" t="s">
        <v>46</v>
      </c>
      <c r="AV244" s="8" t="s">
        <v>93</v>
      </c>
      <c r="AW244" s="8" t="s">
        <v>18</v>
      </c>
      <c r="AX244" s="8" t="s">
        <v>45</v>
      </c>
      <c r="AY244" s="150" t="s">
        <v>90</v>
      </c>
    </row>
    <row r="245" spans="2:65" s="1" customFormat="1" ht="24.2" customHeight="1" x14ac:dyDescent="0.2">
      <c r="B245" s="17"/>
      <c r="C245" s="104" t="s">
        <v>257</v>
      </c>
      <c r="D245" s="104" t="s">
        <v>91</v>
      </c>
      <c r="E245" s="105" t="s">
        <v>246</v>
      </c>
      <c r="F245" s="106" t="s">
        <v>247</v>
      </c>
      <c r="G245" s="107" t="s">
        <v>103</v>
      </c>
      <c r="H245" s="108">
        <v>23.15</v>
      </c>
      <c r="I245" s="109"/>
      <c r="J245" s="110">
        <f>ROUND(I245*H245,2)</f>
        <v>0</v>
      </c>
      <c r="K245" s="111"/>
      <c r="L245" s="17"/>
      <c r="M245" s="112" t="s">
        <v>0</v>
      </c>
      <c r="N245" s="78" t="s">
        <v>27</v>
      </c>
      <c r="P245" s="113">
        <f>O245*H245</f>
        <v>0</v>
      </c>
      <c r="Q245" s="113">
        <v>1.03E-4</v>
      </c>
      <c r="R245" s="113">
        <f>Q245*H245</f>
        <v>2.3844499999999998E-3</v>
      </c>
      <c r="S245" s="113">
        <v>0</v>
      </c>
      <c r="T245" s="114">
        <f>S245*H245</f>
        <v>0</v>
      </c>
      <c r="AR245" s="115" t="s">
        <v>111</v>
      </c>
      <c r="AT245" s="115" t="s">
        <v>91</v>
      </c>
      <c r="AU245" s="115" t="s">
        <v>46</v>
      </c>
      <c r="AY245" s="10" t="s">
        <v>90</v>
      </c>
      <c r="BE245" s="33">
        <f>IF(N245="základná",J245,0)</f>
        <v>0</v>
      </c>
      <c r="BF245" s="33">
        <f>IF(N245="znížená",J245,0)</f>
        <v>0</v>
      </c>
      <c r="BG245" s="33">
        <f>IF(N245="zákl. prenesená",J245,0)</f>
        <v>0</v>
      </c>
      <c r="BH245" s="33">
        <f>IF(N245="zníž. prenesená",J245,0)</f>
        <v>0</v>
      </c>
      <c r="BI245" s="33">
        <f>IF(N245="nulová",J245,0)</f>
        <v>0</v>
      </c>
      <c r="BJ245" s="10" t="s">
        <v>46</v>
      </c>
      <c r="BK245" s="33">
        <f>ROUND(I245*H245,2)</f>
        <v>0</v>
      </c>
      <c r="BL245" s="10" t="s">
        <v>111</v>
      </c>
      <c r="BM245" s="115" t="s">
        <v>445</v>
      </c>
    </row>
    <row r="246" spans="2:65" s="7" customFormat="1" x14ac:dyDescent="0.2">
      <c r="B246" s="127"/>
      <c r="D246" s="128" t="s">
        <v>120</v>
      </c>
      <c r="E246" s="134" t="s">
        <v>0</v>
      </c>
      <c r="F246" s="129" t="s">
        <v>155</v>
      </c>
      <c r="H246" s="130">
        <v>23.15</v>
      </c>
      <c r="I246" s="131"/>
      <c r="L246" s="127"/>
      <c r="M246" s="132"/>
      <c r="T246" s="133"/>
      <c r="AT246" s="134" t="s">
        <v>120</v>
      </c>
      <c r="AU246" s="134" t="s">
        <v>46</v>
      </c>
      <c r="AV246" s="7" t="s">
        <v>46</v>
      </c>
      <c r="AW246" s="7" t="s">
        <v>18</v>
      </c>
      <c r="AX246" s="7" t="s">
        <v>45</v>
      </c>
      <c r="AY246" s="134" t="s">
        <v>90</v>
      </c>
    </row>
    <row r="247" spans="2:65" s="1" customFormat="1" ht="24.2" customHeight="1" x14ac:dyDescent="0.2">
      <c r="B247" s="17"/>
      <c r="C247" s="116" t="s">
        <v>261</v>
      </c>
      <c r="D247" s="116" t="s">
        <v>106</v>
      </c>
      <c r="E247" s="117" t="s">
        <v>249</v>
      </c>
      <c r="F247" s="118" t="s">
        <v>250</v>
      </c>
      <c r="G247" s="119" t="s">
        <v>103</v>
      </c>
      <c r="H247" s="120">
        <v>24.308</v>
      </c>
      <c r="I247" s="121"/>
      <c r="J247" s="122">
        <f>ROUND(I247*H247,2)</f>
        <v>0</v>
      </c>
      <c r="K247" s="123"/>
      <c r="L247" s="124"/>
      <c r="M247" s="125" t="s">
        <v>0</v>
      </c>
      <c r="N247" s="126" t="s">
        <v>27</v>
      </c>
      <c r="P247" s="113">
        <f>O247*H247</f>
        <v>0</v>
      </c>
      <c r="Q247" s="113">
        <v>1.42E-3</v>
      </c>
      <c r="R247" s="113">
        <f>Q247*H247</f>
        <v>3.4517360000000004E-2</v>
      </c>
      <c r="S247" s="113">
        <v>0</v>
      </c>
      <c r="T247" s="114">
        <f>S247*H247</f>
        <v>0</v>
      </c>
      <c r="AR247" s="115" t="s">
        <v>182</v>
      </c>
      <c r="AT247" s="115" t="s">
        <v>106</v>
      </c>
      <c r="AU247" s="115" t="s">
        <v>46</v>
      </c>
      <c r="AY247" s="10" t="s">
        <v>90</v>
      </c>
      <c r="BE247" s="33">
        <f>IF(N247="základná",J247,0)</f>
        <v>0</v>
      </c>
      <c r="BF247" s="33">
        <f>IF(N247="znížená",J247,0)</f>
        <v>0</v>
      </c>
      <c r="BG247" s="33">
        <f>IF(N247="zákl. prenesená",J247,0)</f>
        <v>0</v>
      </c>
      <c r="BH247" s="33">
        <f>IF(N247="zníž. prenesená",J247,0)</f>
        <v>0</v>
      </c>
      <c r="BI247" s="33">
        <f>IF(N247="nulová",J247,0)</f>
        <v>0</v>
      </c>
      <c r="BJ247" s="10" t="s">
        <v>46</v>
      </c>
      <c r="BK247" s="33">
        <f>ROUND(I247*H247,2)</f>
        <v>0</v>
      </c>
      <c r="BL247" s="10" t="s">
        <v>111</v>
      </c>
      <c r="BM247" s="115" t="s">
        <v>446</v>
      </c>
    </row>
    <row r="248" spans="2:65" s="1" customFormat="1" ht="37.9" customHeight="1" x14ac:dyDescent="0.2">
      <c r="B248" s="17"/>
      <c r="C248" s="104" t="s">
        <v>264</v>
      </c>
      <c r="D248" s="104" t="s">
        <v>91</v>
      </c>
      <c r="E248" s="105" t="s">
        <v>252</v>
      </c>
      <c r="F248" s="106" t="s">
        <v>253</v>
      </c>
      <c r="G248" s="107" t="s">
        <v>97</v>
      </c>
      <c r="H248" s="108">
        <v>4</v>
      </c>
      <c r="I248" s="109"/>
      <c r="J248" s="110">
        <f>ROUND(I248*H248,2)</f>
        <v>0</v>
      </c>
      <c r="K248" s="111"/>
      <c r="L248" s="17"/>
      <c r="M248" s="112" t="s">
        <v>0</v>
      </c>
      <c r="N248" s="78" t="s">
        <v>27</v>
      </c>
      <c r="P248" s="113">
        <f>O248*H248</f>
        <v>0</v>
      </c>
      <c r="Q248" s="113">
        <v>1.8600000000000001E-5</v>
      </c>
      <c r="R248" s="113">
        <f>Q248*H248</f>
        <v>7.4400000000000006E-5</v>
      </c>
      <c r="S248" s="113">
        <v>0</v>
      </c>
      <c r="T248" s="114">
        <f>S248*H248</f>
        <v>0</v>
      </c>
      <c r="AR248" s="115" t="s">
        <v>111</v>
      </c>
      <c r="AT248" s="115" t="s">
        <v>91</v>
      </c>
      <c r="AU248" s="115" t="s">
        <v>46</v>
      </c>
      <c r="AY248" s="10" t="s">
        <v>90</v>
      </c>
      <c r="BE248" s="33">
        <f>IF(N248="základná",J248,0)</f>
        <v>0</v>
      </c>
      <c r="BF248" s="33">
        <f>IF(N248="znížená",J248,0)</f>
        <v>0</v>
      </c>
      <c r="BG248" s="33">
        <f>IF(N248="zákl. prenesená",J248,0)</f>
        <v>0</v>
      </c>
      <c r="BH248" s="33">
        <f>IF(N248="zníž. prenesená",J248,0)</f>
        <v>0</v>
      </c>
      <c r="BI248" s="33">
        <f>IF(N248="nulová",J248,0)</f>
        <v>0</v>
      </c>
      <c r="BJ248" s="10" t="s">
        <v>46</v>
      </c>
      <c r="BK248" s="33">
        <f>ROUND(I248*H248,2)</f>
        <v>0</v>
      </c>
      <c r="BL248" s="10" t="s">
        <v>111</v>
      </c>
      <c r="BM248" s="115" t="s">
        <v>447</v>
      </c>
    </row>
    <row r="249" spans="2:65" s="1" customFormat="1" ht="24.2" customHeight="1" x14ac:dyDescent="0.2">
      <c r="B249" s="17"/>
      <c r="C249" s="116" t="s">
        <v>267</v>
      </c>
      <c r="D249" s="116" t="s">
        <v>106</v>
      </c>
      <c r="E249" s="117" t="s">
        <v>255</v>
      </c>
      <c r="F249" s="118" t="s">
        <v>256</v>
      </c>
      <c r="G249" s="119" t="s">
        <v>97</v>
      </c>
      <c r="H249" s="120">
        <v>4</v>
      </c>
      <c r="I249" s="121"/>
      <c r="J249" s="122">
        <f>ROUND(I249*H249,2)</f>
        <v>0</v>
      </c>
      <c r="K249" s="123"/>
      <c r="L249" s="124"/>
      <c r="M249" s="125" t="s">
        <v>0</v>
      </c>
      <c r="N249" s="126" t="s">
        <v>27</v>
      </c>
      <c r="P249" s="113">
        <f>O249*H249</f>
        <v>0</v>
      </c>
      <c r="Q249" s="113">
        <v>6.9999999999999994E-5</v>
      </c>
      <c r="R249" s="113">
        <f>Q249*H249</f>
        <v>2.7999999999999998E-4</v>
      </c>
      <c r="S249" s="113">
        <v>0</v>
      </c>
      <c r="T249" s="114">
        <f>S249*H249</f>
        <v>0</v>
      </c>
      <c r="AR249" s="115" t="s">
        <v>182</v>
      </c>
      <c r="AT249" s="115" t="s">
        <v>106</v>
      </c>
      <c r="AU249" s="115" t="s">
        <v>46</v>
      </c>
      <c r="AY249" s="10" t="s">
        <v>90</v>
      </c>
      <c r="BE249" s="33">
        <f>IF(N249="základná",J249,0)</f>
        <v>0</v>
      </c>
      <c r="BF249" s="33">
        <f>IF(N249="znížená",J249,0)</f>
        <v>0</v>
      </c>
      <c r="BG249" s="33">
        <f>IF(N249="zákl. prenesená",J249,0)</f>
        <v>0</v>
      </c>
      <c r="BH249" s="33">
        <f>IF(N249="zníž. prenesená",J249,0)</f>
        <v>0</v>
      </c>
      <c r="BI249" s="33">
        <f>IF(N249="nulová",J249,0)</f>
        <v>0</v>
      </c>
      <c r="BJ249" s="10" t="s">
        <v>46</v>
      </c>
      <c r="BK249" s="33">
        <f>ROUND(I249*H249,2)</f>
        <v>0</v>
      </c>
      <c r="BL249" s="10" t="s">
        <v>111</v>
      </c>
      <c r="BM249" s="115" t="s">
        <v>448</v>
      </c>
    </row>
    <row r="250" spans="2:65" s="1" customFormat="1" ht="37.9" customHeight="1" x14ac:dyDescent="0.2">
      <c r="B250" s="17"/>
      <c r="C250" s="104" t="s">
        <v>270</v>
      </c>
      <c r="D250" s="104" t="s">
        <v>91</v>
      </c>
      <c r="E250" s="105" t="s">
        <v>258</v>
      </c>
      <c r="F250" s="106" t="s">
        <v>259</v>
      </c>
      <c r="G250" s="107" t="s">
        <v>97</v>
      </c>
      <c r="H250" s="108">
        <v>25</v>
      </c>
      <c r="I250" s="109"/>
      <c r="J250" s="110">
        <f>ROUND(I250*H250,2)</f>
        <v>0</v>
      </c>
      <c r="K250" s="111"/>
      <c r="L250" s="17"/>
      <c r="M250" s="112" t="s">
        <v>0</v>
      </c>
      <c r="N250" s="78" t="s">
        <v>27</v>
      </c>
      <c r="P250" s="113">
        <f>O250*H250</f>
        <v>0</v>
      </c>
      <c r="Q250" s="113">
        <v>1.7000000000000001E-4</v>
      </c>
      <c r="R250" s="113">
        <f>Q250*H250</f>
        <v>4.2500000000000003E-3</v>
      </c>
      <c r="S250" s="113">
        <v>0</v>
      </c>
      <c r="T250" s="114">
        <f>S250*H250</f>
        <v>0</v>
      </c>
      <c r="AR250" s="115" t="s">
        <v>111</v>
      </c>
      <c r="AT250" s="115" t="s">
        <v>91</v>
      </c>
      <c r="AU250" s="115" t="s">
        <v>46</v>
      </c>
      <c r="AY250" s="10" t="s">
        <v>90</v>
      </c>
      <c r="BE250" s="33">
        <f>IF(N250="základná",J250,0)</f>
        <v>0</v>
      </c>
      <c r="BF250" s="33">
        <f>IF(N250="znížená",J250,0)</f>
        <v>0</v>
      </c>
      <c r="BG250" s="33">
        <f>IF(N250="zákl. prenesená",J250,0)</f>
        <v>0</v>
      </c>
      <c r="BH250" s="33">
        <f>IF(N250="zníž. prenesená",J250,0)</f>
        <v>0</v>
      </c>
      <c r="BI250" s="33">
        <f>IF(N250="nulová",J250,0)</f>
        <v>0</v>
      </c>
      <c r="BJ250" s="10" t="s">
        <v>46</v>
      </c>
      <c r="BK250" s="33">
        <f>ROUND(I250*H250,2)</f>
        <v>0</v>
      </c>
      <c r="BL250" s="10" t="s">
        <v>111</v>
      </c>
      <c r="BM250" s="115" t="s">
        <v>449</v>
      </c>
    </row>
    <row r="251" spans="2:65" s="7" customFormat="1" x14ac:dyDescent="0.2">
      <c r="B251" s="127"/>
      <c r="D251" s="128" t="s">
        <v>120</v>
      </c>
      <c r="E251" s="134" t="s">
        <v>0</v>
      </c>
      <c r="F251" s="129" t="s">
        <v>128</v>
      </c>
      <c r="H251" s="130">
        <v>25</v>
      </c>
      <c r="I251" s="131"/>
      <c r="L251" s="127"/>
      <c r="M251" s="132"/>
      <c r="T251" s="133"/>
      <c r="AT251" s="134" t="s">
        <v>120</v>
      </c>
      <c r="AU251" s="134" t="s">
        <v>46</v>
      </c>
      <c r="AV251" s="7" t="s">
        <v>46</v>
      </c>
      <c r="AW251" s="7" t="s">
        <v>18</v>
      </c>
      <c r="AX251" s="7" t="s">
        <v>44</v>
      </c>
      <c r="AY251" s="134" t="s">
        <v>90</v>
      </c>
    </row>
    <row r="252" spans="2:65" s="8" customFormat="1" x14ac:dyDescent="0.2">
      <c r="B252" s="149"/>
      <c r="D252" s="128" t="s">
        <v>120</v>
      </c>
      <c r="E252" s="150" t="s">
        <v>0</v>
      </c>
      <c r="F252" s="151" t="s">
        <v>179</v>
      </c>
      <c r="H252" s="152">
        <v>25</v>
      </c>
      <c r="I252" s="153"/>
      <c r="L252" s="149"/>
      <c r="M252" s="154"/>
      <c r="T252" s="155"/>
      <c r="AT252" s="150" t="s">
        <v>120</v>
      </c>
      <c r="AU252" s="150" t="s">
        <v>46</v>
      </c>
      <c r="AV252" s="8" t="s">
        <v>93</v>
      </c>
      <c r="AW252" s="8" t="s">
        <v>18</v>
      </c>
      <c r="AX252" s="8" t="s">
        <v>45</v>
      </c>
      <c r="AY252" s="150" t="s">
        <v>90</v>
      </c>
    </row>
    <row r="253" spans="2:65" s="1" customFormat="1" ht="24.2" customHeight="1" x14ac:dyDescent="0.2">
      <c r="B253" s="17"/>
      <c r="C253" s="116" t="s">
        <v>152</v>
      </c>
      <c r="D253" s="116" t="s">
        <v>106</v>
      </c>
      <c r="E253" s="117" t="s">
        <v>262</v>
      </c>
      <c r="F253" s="118" t="s">
        <v>263</v>
      </c>
      <c r="G253" s="119" t="s">
        <v>97</v>
      </c>
      <c r="H253" s="120">
        <v>25</v>
      </c>
      <c r="I253" s="121"/>
      <c r="J253" s="122">
        <f t="shared" ref="J253:J258" si="5">ROUND(I253*H253,2)</f>
        <v>0</v>
      </c>
      <c r="K253" s="123"/>
      <c r="L253" s="124"/>
      <c r="M253" s="125" t="s">
        <v>0</v>
      </c>
      <c r="N253" s="126" t="s">
        <v>27</v>
      </c>
      <c r="P253" s="113">
        <f t="shared" ref="P253:P258" si="6">O253*H253</f>
        <v>0</v>
      </c>
      <c r="Q253" s="113">
        <v>6.4999999999999997E-4</v>
      </c>
      <c r="R253" s="113">
        <f t="shared" ref="R253:R258" si="7">Q253*H253</f>
        <v>1.6250000000000001E-2</v>
      </c>
      <c r="S253" s="113">
        <v>0</v>
      </c>
      <c r="T253" s="114">
        <f t="shared" ref="T253:T258" si="8">S253*H253</f>
        <v>0</v>
      </c>
      <c r="AR253" s="115" t="s">
        <v>182</v>
      </c>
      <c r="AT253" s="115" t="s">
        <v>106</v>
      </c>
      <c r="AU253" s="115" t="s">
        <v>46</v>
      </c>
      <c r="AY253" s="10" t="s">
        <v>90</v>
      </c>
      <c r="BE253" s="33">
        <f t="shared" ref="BE253:BE258" si="9">IF(N253="základná",J253,0)</f>
        <v>0</v>
      </c>
      <c r="BF253" s="33">
        <f t="shared" ref="BF253:BF258" si="10">IF(N253="znížená",J253,0)</f>
        <v>0</v>
      </c>
      <c r="BG253" s="33">
        <f t="shared" ref="BG253:BG258" si="11">IF(N253="zákl. prenesená",J253,0)</f>
        <v>0</v>
      </c>
      <c r="BH253" s="33">
        <f t="shared" ref="BH253:BH258" si="12">IF(N253="zníž. prenesená",J253,0)</f>
        <v>0</v>
      </c>
      <c r="BI253" s="33">
        <f t="shared" ref="BI253:BI258" si="13">IF(N253="nulová",J253,0)</f>
        <v>0</v>
      </c>
      <c r="BJ253" s="10" t="s">
        <v>46</v>
      </c>
      <c r="BK253" s="33">
        <f t="shared" ref="BK253:BK258" si="14">ROUND(I253*H253,2)</f>
        <v>0</v>
      </c>
      <c r="BL253" s="10" t="s">
        <v>111</v>
      </c>
      <c r="BM253" s="115" t="s">
        <v>450</v>
      </c>
    </row>
    <row r="254" spans="2:65" s="1" customFormat="1" ht="24.2" customHeight="1" x14ac:dyDescent="0.2">
      <c r="B254" s="17"/>
      <c r="C254" s="104" t="s">
        <v>275</v>
      </c>
      <c r="D254" s="104" t="s">
        <v>91</v>
      </c>
      <c r="E254" s="105" t="s">
        <v>265</v>
      </c>
      <c r="F254" s="106" t="s">
        <v>266</v>
      </c>
      <c r="G254" s="107" t="s">
        <v>97</v>
      </c>
      <c r="H254" s="108">
        <v>3</v>
      </c>
      <c r="I254" s="109"/>
      <c r="J254" s="110">
        <f t="shared" si="5"/>
        <v>0</v>
      </c>
      <c r="K254" s="111"/>
      <c r="L254" s="17"/>
      <c r="M254" s="112" t="s">
        <v>0</v>
      </c>
      <c r="N254" s="78" t="s">
        <v>27</v>
      </c>
      <c r="P254" s="113">
        <f t="shared" si="6"/>
        <v>0</v>
      </c>
      <c r="Q254" s="113">
        <v>1.3650000000000001E-4</v>
      </c>
      <c r="R254" s="113">
        <f t="shared" si="7"/>
        <v>4.0950000000000003E-4</v>
      </c>
      <c r="S254" s="113">
        <v>0</v>
      </c>
      <c r="T254" s="114">
        <f t="shared" si="8"/>
        <v>0</v>
      </c>
      <c r="AR254" s="115" t="s">
        <v>111</v>
      </c>
      <c r="AT254" s="115" t="s">
        <v>91</v>
      </c>
      <c r="AU254" s="115" t="s">
        <v>46</v>
      </c>
      <c r="AY254" s="10" t="s">
        <v>90</v>
      </c>
      <c r="BE254" s="33">
        <f t="shared" si="9"/>
        <v>0</v>
      </c>
      <c r="BF254" s="33">
        <f t="shared" si="10"/>
        <v>0</v>
      </c>
      <c r="BG254" s="33">
        <f t="shared" si="11"/>
        <v>0</v>
      </c>
      <c r="BH254" s="33">
        <f t="shared" si="12"/>
        <v>0</v>
      </c>
      <c r="BI254" s="33">
        <f t="shared" si="13"/>
        <v>0</v>
      </c>
      <c r="BJ254" s="10" t="s">
        <v>46</v>
      </c>
      <c r="BK254" s="33">
        <f t="shared" si="14"/>
        <v>0</v>
      </c>
      <c r="BL254" s="10" t="s">
        <v>111</v>
      </c>
      <c r="BM254" s="115" t="s">
        <v>451</v>
      </c>
    </row>
    <row r="255" spans="2:65" s="1" customFormat="1" ht="24.2" customHeight="1" x14ac:dyDescent="0.2">
      <c r="B255" s="17"/>
      <c r="C255" s="116" t="s">
        <v>277</v>
      </c>
      <c r="D255" s="116" t="s">
        <v>106</v>
      </c>
      <c r="E255" s="117" t="s">
        <v>268</v>
      </c>
      <c r="F255" s="118" t="s">
        <v>269</v>
      </c>
      <c r="G255" s="119" t="s">
        <v>97</v>
      </c>
      <c r="H255" s="120">
        <v>3</v>
      </c>
      <c r="I255" s="121"/>
      <c r="J255" s="122">
        <f t="shared" si="5"/>
        <v>0</v>
      </c>
      <c r="K255" s="123"/>
      <c r="L255" s="124"/>
      <c r="M255" s="125" t="s">
        <v>0</v>
      </c>
      <c r="N255" s="126" t="s">
        <v>27</v>
      </c>
      <c r="P255" s="113">
        <f t="shared" si="6"/>
        <v>0</v>
      </c>
      <c r="Q255" s="113">
        <v>1.75E-3</v>
      </c>
      <c r="R255" s="113">
        <f t="shared" si="7"/>
        <v>5.2500000000000003E-3</v>
      </c>
      <c r="S255" s="113">
        <v>0</v>
      </c>
      <c r="T255" s="114">
        <f t="shared" si="8"/>
        <v>0</v>
      </c>
      <c r="AR255" s="115" t="s">
        <v>182</v>
      </c>
      <c r="AT255" s="115" t="s">
        <v>106</v>
      </c>
      <c r="AU255" s="115" t="s">
        <v>46</v>
      </c>
      <c r="AY255" s="10" t="s">
        <v>90</v>
      </c>
      <c r="BE255" s="33">
        <f t="shared" si="9"/>
        <v>0</v>
      </c>
      <c r="BF255" s="33">
        <f t="shared" si="10"/>
        <v>0</v>
      </c>
      <c r="BG255" s="33">
        <f t="shared" si="11"/>
        <v>0</v>
      </c>
      <c r="BH255" s="33">
        <f t="shared" si="12"/>
        <v>0</v>
      </c>
      <c r="BI255" s="33">
        <f t="shared" si="13"/>
        <v>0</v>
      </c>
      <c r="BJ255" s="10" t="s">
        <v>46</v>
      </c>
      <c r="BK255" s="33">
        <f t="shared" si="14"/>
        <v>0</v>
      </c>
      <c r="BL255" s="10" t="s">
        <v>111</v>
      </c>
      <c r="BM255" s="115" t="s">
        <v>452</v>
      </c>
    </row>
    <row r="256" spans="2:65" s="1" customFormat="1" ht="37.9" customHeight="1" x14ac:dyDescent="0.2">
      <c r="B256" s="17"/>
      <c r="C256" s="104" t="s">
        <v>281</v>
      </c>
      <c r="D256" s="104" t="s">
        <v>91</v>
      </c>
      <c r="E256" s="105" t="s">
        <v>271</v>
      </c>
      <c r="F256" s="106" t="s">
        <v>272</v>
      </c>
      <c r="G256" s="107" t="s">
        <v>97</v>
      </c>
      <c r="H256" s="108">
        <v>3</v>
      </c>
      <c r="I256" s="109"/>
      <c r="J256" s="110">
        <f t="shared" si="5"/>
        <v>0</v>
      </c>
      <c r="K256" s="111"/>
      <c r="L256" s="17"/>
      <c r="M256" s="112" t="s">
        <v>0</v>
      </c>
      <c r="N256" s="78" t="s">
        <v>27</v>
      </c>
      <c r="P256" s="113">
        <f t="shared" si="6"/>
        <v>0</v>
      </c>
      <c r="Q256" s="113">
        <v>0</v>
      </c>
      <c r="R256" s="113">
        <f t="shared" si="7"/>
        <v>0</v>
      </c>
      <c r="S256" s="113">
        <v>0</v>
      </c>
      <c r="T256" s="114">
        <f t="shared" si="8"/>
        <v>0</v>
      </c>
      <c r="AR256" s="115" t="s">
        <v>111</v>
      </c>
      <c r="AT256" s="115" t="s">
        <v>91</v>
      </c>
      <c r="AU256" s="115" t="s">
        <v>46</v>
      </c>
      <c r="AY256" s="10" t="s">
        <v>90</v>
      </c>
      <c r="BE256" s="33">
        <f t="shared" si="9"/>
        <v>0</v>
      </c>
      <c r="BF256" s="33">
        <f t="shared" si="10"/>
        <v>0</v>
      </c>
      <c r="BG256" s="33">
        <f t="shared" si="11"/>
        <v>0</v>
      </c>
      <c r="BH256" s="33">
        <f t="shared" si="12"/>
        <v>0</v>
      </c>
      <c r="BI256" s="33">
        <f t="shared" si="13"/>
        <v>0</v>
      </c>
      <c r="BJ256" s="10" t="s">
        <v>46</v>
      </c>
      <c r="BK256" s="33">
        <f t="shared" si="14"/>
        <v>0</v>
      </c>
      <c r="BL256" s="10" t="s">
        <v>111</v>
      </c>
      <c r="BM256" s="115" t="s">
        <v>453</v>
      </c>
    </row>
    <row r="257" spans="2:65" s="1" customFormat="1" ht="21.75" customHeight="1" x14ac:dyDescent="0.2">
      <c r="B257" s="17"/>
      <c r="C257" s="116" t="s">
        <v>285</v>
      </c>
      <c r="D257" s="116" t="s">
        <v>106</v>
      </c>
      <c r="E257" s="117" t="s">
        <v>273</v>
      </c>
      <c r="F257" s="118" t="s">
        <v>274</v>
      </c>
      <c r="G257" s="119" t="s">
        <v>97</v>
      </c>
      <c r="H257" s="120">
        <v>3</v>
      </c>
      <c r="I257" s="121"/>
      <c r="J257" s="122">
        <f t="shared" si="5"/>
        <v>0</v>
      </c>
      <c r="K257" s="123"/>
      <c r="L257" s="124"/>
      <c r="M257" s="125" t="s">
        <v>0</v>
      </c>
      <c r="N257" s="126" t="s">
        <v>27</v>
      </c>
      <c r="P257" s="113">
        <f t="shared" si="6"/>
        <v>0</v>
      </c>
      <c r="Q257" s="113">
        <v>1.7000000000000001E-4</v>
      </c>
      <c r="R257" s="113">
        <f t="shared" si="7"/>
        <v>5.1000000000000004E-4</v>
      </c>
      <c r="S257" s="113">
        <v>0</v>
      </c>
      <c r="T257" s="114">
        <f t="shared" si="8"/>
        <v>0</v>
      </c>
      <c r="AR257" s="115" t="s">
        <v>182</v>
      </c>
      <c r="AT257" s="115" t="s">
        <v>106</v>
      </c>
      <c r="AU257" s="115" t="s">
        <v>46</v>
      </c>
      <c r="AY257" s="10" t="s">
        <v>90</v>
      </c>
      <c r="BE257" s="33">
        <f t="shared" si="9"/>
        <v>0</v>
      </c>
      <c r="BF257" s="33">
        <f t="shared" si="10"/>
        <v>0</v>
      </c>
      <c r="BG257" s="33">
        <f t="shared" si="11"/>
        <v>0</v>
      </c>
      <c r="BH257" s="33">
        <f t="shared" si="12"/>
        <v>0</v>
      </c>
      <c r="BI257" s="33">
        <f t="shared" si="13"/>
        <v>0</v>
      </c>
      <c r="BJ257" s="10" t="s">
        <v>46</v>
      </c>
      <c r="BK257" s="33">
        <f t="shared" si="14"/>
        <v>0</v>
      </c>
      <c r="BL257" s="10" t="s">
        <v>111</v>
      </c>
      <c r="BM257" s="115" t="s">
        <v>454</v>
      </c>
    </row>
    <row r="258" spans="2:65" s="1" customFormat="1" ht="24.2" customHeight="1" x14ac:dyDescent="0.2">
      <c r="B258" s="17"/>
      <c r="C258" s="104" t="s">
        <v>290</v>
      </c>
      <c r="D258" s="104" t="s">
        <v>91</v>
      </c>
      <c r="E258" s="105" t="s">
        <v>455</v>
      </c>
      <c r="F258" s="106" t="s">
        <v>456</v>
      </c>
      <c r="G258" s="107" t="s">
        <v>103</v>
      </c>
      <c r="H258" s="108">
        <v>35.909999999999997</v>
      </c>
      <c r="I258" s="109"/>
      <c r="J258" s="110">
        <f t="shared" si="5"/>
        <v>0</v>
      </c>
      <c r="K258" s="111"/>
      <c r="L258" s="17"/>
      <c r="M258" s="112" t="s">
        <v>0</v>
      </c>
      <c r="N258" s="78" t="s">
        <v>27</v>
      </c>
      <c r="P258" s="113">
        <f t="shared" si="6"/>
        <v>0</v>
      </c>
      <c r="Q258" s="113">
        <v>0</v>
      </c>
      <c r="R258" s="113">
        <f t="shared" si="7"/>
        <v>0</v>
      </c>
      <c r="S258" s="113">
        <v>3.3700000000000002E-3</v>
      </c>
      <c r="T258" s="114">
        <f t="shared" si="8"/>
        <v>0.12101669999999999</v>
      </c>
      <c r="AR258" s="115" t="s">
        <v>111</v>
      </c>
      <c r="AT258" s="115" t="s">
        <v>91</v>
      </c>
      <c r="AU258" s="115" t="s">
        <v>46</v>
      </c>
      <c r="AY258" s="10" t="s">
        <v>90</v>
      </c>
      <c r="BE258" s="33">
        <f t="shared" si="9"/>
        <v>0</v>
      </c>
      <c r="BF258" s="33">
        <f t="shared" si="10"/>
        <v>0</v>
      </c>
      <c r="BG258" s="33">
        <f t="shared" si="11"/>
        <v>0</v>
      </c>
      <c r="BH258" s="33">
        <f t="shared" si="12"/>
        <v>0</v>
      </c>
      <c r="BI258" s="33">
        <f t="shared" si="13"/>
        <v>0</v>
      </c>
      <c r="BJ258" s="10" t="s">
        <v>46</v>
      </c>
      <c r="BK258" s="33">
        <f t="shared" si="14"/>
        <v>0</v>
      </c>
      <c r="BL258" s="10" t="s">
        <v>111</v>
      </c>
      <c r="BM258" s="115" t="s">
        <v>457</v>
      </c>
    </row>
    <row r="259" spans="2:65" s="7" customFormat="1" x14ac:dyDescent="0.2">
      <c r="B259" s="127"/>
      <c r="D259" s="128" t="s">
        <v>120</v>
      </c>
      <c r="E259" s="134" t="s">
        <v>0</v>
      </c>
      <c r="F259" s="129" t="s">
        <v>458</v>
      </c>
      <c r="H259" s="130">
        <v>26.774999999999999</v>
      </c>
      <c r="I259" s="131"/>
      <c r="L259" s="127"/>
      <c r="M259" s="132"/>
      <c r="T259" s="133"/>
      <c r="AT259" s="134" t="s">
        <v>120</v>
      </c>
      <c r="AU259" s="134" t="s">
        <v>46</v>
      </c>
      <c r="AV259" s="7" t="s">
        <v>46</v>
      </c>
      <c r="AW259" s="7" t="s">
        <v>18</v>
      </c>
      <c r="AX259" s="7" t="s">
        <v>44</v>
      </c>
      <c r="AY259" s="134" t="s">
        <v>90</v>
      </c>
    </row>
    <row r="260" spans="2:65" s="7" customFormat="1" x14ac:dyDescent="0.2">
      <c r="B260" s="127"/>
      <c r="D260" s="128" t="s">
        <v>120</v>
      </c>
      <c r="E260" s="134" t="s">
        <v>0</v>
      </c>
      <c r="F260" s="129" t="s">
        <v>459</v>
      </c>
      <c r="H260" s="130">
        <v>9.1349999999999998</v>
      </c>
      <c r="I260" s="131"/>
      <c r="L260" s="127"/>
      <c r="M260" s="132"/>
      <c r="T260" s="133"/>
      <c r="AT260" s="134" t="s">
        <v>120</v>
      </c>
      <c r="AU260" s="134" t="s">
        <v>46</v>
      </c>
      <c r="AV260" s="7" t="s">
        <v>46</v>
      </c>
      <c r="AW260" s="7" t="s">
        <v>18</v>
      </c>
      <c r="AX260" s="7" t="s">
        <v>44</v>
      </c>
      <c r="AY260" s="134" t="s">
        <v>90</v>
      </c>
    </row>
    <row r="261" spans="2:65" s="8" customFormat="1" x14ac:dyDescent="0.2">
      <c r="B261" s="149"/>
      <c r="D261" s="128" t="s">
        <v>120</v>
      </c>
      <c r="E261" s="150" t="s">
        <v>396</v>
      </c>
      <c r="F261" s="151" t="s">
        <v>179</v>
      </c>
      <c r="H261" s="152">
        <v>35.909999999999997</v>
      </c>
      <c r="I261" s="153"/>
      <c r="L261" s="149"/>
      <c r="M261" s="154"/>
      <c r="T261" s="155"/>
      <c r="AT261" s="150" t="s">
        <v>120</v>
      </c>
      <c r="AU261" s="150" t="s">
        <v>46</v>
      </c>
      <c r="AV261" s="8" t="s">
        <v>93</v>
      </c>
      <c r="AW261" s="8" t="s">
        <v>18</v>
      </c>
      <c r="AX261" s="8" t="s">
        <v>45</v>
      </c>
      <c r="AY261" s="150" t="s">
        <v>90</v>
      </c>
    </row>
    <row r="262" spans="2:65" s="1" customFormat="1" ht="24.2" customHeight="1" x14ac:dyDescent="0.2">
      <c r="B262" s="17"/>
      <c r="C262" s="104" t="s">
        <v>293</v>
      </c>
      <c r="D262" s="104" t="s">
        <v>91</v>
      </c>
      <c r="E262" s="105" t="s">
        <v>460</v>
      </c>
      <c r="F262" s="106" t="s">
        <v>276</v>
      </c>
      <c r="G262" s="107" t="s">
        <v>189</v>
      </c>
      <c r="H262" s="108"/>
      <c r="I262" s="109"/>
      <c r="J262" s="110">
        <f>ROUND(I262*H262,2)</f>
        <v>0</v>
      </c>
      <c r="K262" s="111"/>
      <c r="L262" s="17"/>
      <c r="M262" s="112" t="s">
        <v>0</v>
      </c>
      <c r="N262" s="78" t="s">
        <v>27</v>
      </c>
      <c r="P262" s="113">
        <f>O262*H262</f>
        <v>0</v>
      </c>
      <c r="Q262" s="113">
        <v>0</v>
      </c>
      <c r="R262" s="113">
        <f>Q262*H262</f>
        <v>0</v>
      </c>
      <c r="S262" s="113">
        <v>0</v>
      </c>
      <c r="T262" s="114">
        <f>S262*H262</f>
        <v>0</v>
      </c>
      <c r="AR262" s="115" t="s">
        <v>111</v>
      </c>
      <c r="AT262" s="115" t="s">
        <v>91</v>
      </c>
      <c r="AU262" s="115" t="s">
        <v>46</v>
      </c>
      <c r="AY262" s="10" t="s">
        <v>90</v>
      </c>
      <c r="BE262" s="33">
        <f>IF(N262="základná",J262,0)</f>
        <v>0</v>
      </c>
      <c r="BF262" s="33">
        <f>IF(N262="znížená",J262,0)</f>
        <v>0</v>
      </c>
      <c r="BG262" s="33">
        <f>IF(N262="zákl. prenesená",J262,0)</f>
        <v>0</v>
      </c>
      <c r="BH262" s="33">
        <f>IF(N262="zníž. prenesená",J262,0)</f>
        <v>0</v>
      </c>
      <c r="BI262" s="33">
        <f>IF(N262="nulová",J262,0)</f>
        <v>0</v>
      </c>
      <c r="BJ262" s="10" t="s">
        <v>46</v>
      </c>
      <c r="BK262" s="33">
        <f>ROUND(I262*H262,2)</f>
        <v>0</v>
      </c>
      <c r="BL262" s="10" t="s">
        <v>111</v>
      </c>
      <c r="BM262" s="115" t="s">
        <v>461</v>
      </c>
    </row>
    <row r="263" spans="2:65" s="6" customFormat="1" ht="22.9" customHeight="1" x14ac:dyDescent="0.2">
      <c r="B263" s="93"/>
      <c r="D263" s="94" t="s">
        <v>43</v>
      </c>
      <c r="E263" s="102" t="s">
        <v>332</v>
      </c>
      <c r="F263" s="102" t="s">
        <v>333</v>
      </c>
      <c r="I263" s="96"/>
      <c r="J263" s="103">
        <f>BK263</f>
        <v>0</v>
      </c>
      <c r="L263" s="93"/>
      <c r="M263" s="97"/>
      <c r="P263" s="98">
        <f>SUM(P264:P269)</f>
        <v>0</v>
      </c>
      <c r="R263" s="98">
        <f>SUM(R264:R269)</f>
        <v>7.4692800000000004E-2</v>
      </c>
      <c r="T263" s="99">
        <f>SUM(T264:T269)</f>
        <v>1.2425600000000001</v>
      </c>
      <c r="AR263" s="94" t="s">
        <v>46</v>
      </c>
      <c r="AT263" s="100" t="s">
        <v>43</v>
      </c>
      <c r="AU263" s="100" t="s">
        <v>45</v>
      </c>
      <c r="AY263" s="94" t="s">
        <v>90</v>
      </c>
      <c r="BK263" s="101">
        <f>SUM(BK264:BK269)</f>
        <v>0</v>
      </c>
    </row>
    <row r="264" spans="2:65" s="1" customFormat="1" ht="24.2" customHeight="1" x14ac:dyDescent="0.2">
      <c r="B264" s="17"/>
      <c r="C264" s="104" t="s">
        <v>296</v>
      </c>
      <c r="D264" s="104" t="s">
        <v>91</v>
      </c>
      <c r="E264" s="105" t="s">
        <v>462</v>
      </c>
      <c r="F264" s="106" t="s">
        <v>463</v>
      </c>
      <c r="G264" s="107" t="s">
        <v>97</v>
      </c>
      <c r="H264" s="108">
        <v>8</v>
      </c>
      <c r="I264" s="109"/>
      <c r="J264" s="110">
        <f>ROUND(I264*H264,2)</f>
        <v>0</v>
      </c>
      <c r="K264" s="111"/>
      <c r="L264" s="17"/>
      <c r="M264" s="112" t="s">
        <v>0</v>
      </c>
      <c r="N264" s="78" t="s">
        <v>27</v>
      </c>
      <c r="P264" s="113">
        <f>O264*H264</f>
        <v>0</v>
      </c>
      <c r="Q264" s="113">
        <v>4.6600000000000001E-5</v>
      </c>
      <c r="R264" s="113">
        <f>Q264*H264</f>
        <v>3.7280000000000001E-4</v>
      </c>
      <c r="S264" s="113">
        <v>0</v>
      </c>
      <c r="T264" s="114">
        <f>S264*H264</f>
        <v>0</v>
      </c>
      <c r="AR264" s="115" t="s">
        <v>111</v>
      </c>
      <c r="AT264" s="115" t="s">
        <v>91</v>
      </c>
      <c r="AU264" s="115" t="s">
        <v>46</v>
      </c>
      <c r="AY264" s="10" t="s">
        <v>90</v>
      </c>
      <c r="BE264" s="33">
        <f>IF(N264="základná",J264,0)</f>
        <v>0</v>
      </c>
      <c r="BF264" s="33">
        <f>IF(N264="znížená",J264,0)</f>
        <v>0</v>
      </c>
      <c r="BG264" s="33">
        <f>IF(N264="zákl. prenesená",J264,0)</f>
        <v>0</v>
      </c>
      <c r="BH264" s="33">
        <f>IF(N264="zníž. prenesená",J264,0)</f>
        <v>0</v>
      </c>
      <c r="BI264" s="33">
        <f>IF(N264="nulová",J264,0)</f>
        <v>0</v>
      </c>
      <c r="BJ264" s="10" t="s">
        <v>46</v>
      </c>
      <c r="BK264" s="33">
        <f>ROUND(I264*H264,2)</f>
        <v>0</v>
      </c>
      <c r="BL264" s="10" t="s">
        <v>111</v>
      </c>
      <c r="BM264" s="115" t="s">
        <v>464</v>
      </c>
    </row>
    <row r="265" spans="2:65" s="1" customFormat="1" ht="37.9" customHeight="1" x14ac:dyDescent="0.2">
      <c r="B265" s="17"/>
      <c r="C265" s="116" t="s">
        <v>299</v>
      </c>
      <c r="D265" s="116" t="s">
        <v>106</v>
      </c>
      <c r="E265" s="117" t="s">
        <v>465</v>
      </c>
      <c r="F265" s="118" t="s">
        <v>466</v>
      </c>
      <c r="G265" s="119" t="s">
        <v>97</v>
      </c>
      <c r="H265" s="120">
        <v>8</v>
      </c>
      <c r="I265" s="121"/>
      <c r="J265" s="122">
        <f>ROUND(I265*H265,2)</f>
        <v>0</v>
      </c>
      <c r="K265" s="123"/>
      <c r="L265" s="124"/>
      <c r="M265" s="125" t="s">
        <v>0</v>
      </c>
      <c r="N265" s="126" t="s">
        <v>27</v>
      </c>
      <c r="P265" s="113">
        <f>O265*H265</f>
        <v>0</v>
      </c>
      <c r="Q265" s="113">
        <v>9.2899999999999996E-3</v>
      </c>
      <c r="R265" s="113">
        <f>Q265*H265</f>
        <v>7.4319999999999997E-2</v>
      </c>
      <c r="S265" s="113">
        <v>0</v>
      </c>
      <c r="T265" s="114">
        <f>S265*H265</f>
        <v>0</v>
      </c>
      <c r="AR265" s="115" t="s">
        <v>182</v>
      </c>
      <c r="AT265" s="115" t="s">
        <v>106</v>
      </c>
      <c r="AU265" s="115" t="s">
        <v>46</v>
      </c>
      <c r="AY265" s="10" t="s">
        <v>90</v>
      </c>
      <c r="BE265" s="33">
        <f>IF(N265="základná",J265,0)</f>
        <v>0</v>
      </c>
      <c r="BF265" s="33">
        <f>IF(N265="znížená",J265,0)</f>
        <v>0</v>
      </c>
      <c r="BG265" s="33">
        <f>IF(N265="zákl. prenesená",J265,0)</f>
        <v>0</v>
      </c>
      <c r="BH265" s="33">
        <f>IF(N265="zníž. prenesená",J265,0)</f>
        <v>0</v>
      </c>
      <c r="BI265" s="33">
        <f>IF(N265="nulová",J265,0)</f>
        <v>0</v>
      </c>
      <c r="BJ265" s="10" t="s">
        <v>46</v>
      </c>
      <c r="BK265" s="33">
        <f>ROUND(I265*H265,2)</f>
        <v>0</v>
      </c>
      <c r="BL265" s="10" t="s">
        <v>111</v>
      </c>
      <c r="BM265" s="115" t="s">
        <v>467</v>
      </c>
    </row>
    <row r="266" spans="2:65" s="1" customFormat="1" ht="37.9" customHeight="1" x14ac:dyDescent="0.2">
      <c r="B266" s="17"/>
      <c r="C266" s="104" t="s">
        <v>284</v>
      </c>
      <c r="D266" s="104" t="s">
        <v>91</v>
      </c>
      <c r="E266" s="105" t="s">
        <v>468</v>
      </c>
      <c r="F266" s="106" t="s">
        <v>469</v>
      </c>
      <c r="G266" s="107" t="s">
        <v>103</v>
      </c>
      <c r="H266" s="108">
        <v>35.200000000000003</v>
      </c>
      <c r="I266" s="109"/>
      <c r="J266" s="110">
        <f>ROUND(I266*H266,2)</f>
        <v>0</v>
      </c>
      <c r="K266" s="111"/>
      <c r="L266" s="17"/>
      <c r="M266" s="112" t="s">
        <v>0</v>
      </c>
      <c r="N266" s="78" t="s">
        <v>27</v>
      </c>
      <c r="P266" s="113">
        <f>O266*H266</f>
        <v>0</v>
      </c>
      <c r="Q266" s="113">
        <v>0</v>
      </c>
      <c r="R266" s="113">
        <f>Q266*H266</f>
        <v>0</v>
      </c>
      <c r="S266" s="113">
        <v>3.5299999999999998E-2</v>
      </c>
      <c r="T266" s="114">
        <f>S266*H266</f>
        <v>1.2425600000000001</v>
      </c>
      <c r="AR266" s="115" t="s">
        <v>111</v>
      </c>
      <c r="AT266" s="115" t="s">
        <v>91</v>
      </c>
      <c r="AU266" s="115" t="s">
        <v>46</v>
      </c>
      <c r="AY266" s="10" t="s">
        <v>90</v>
      </c>
      <c r="BE266" s="33">
        <f>IF(N266="základná",J266,0)</f>
        <v>0</v>
      </c>
      <c r="BF266" s="33">
        <f>IF(N266="znížená",J266,0)</f>
        <v>0</v>
      </c>
      <c r="BG266" s="33">
        <f>IF(N266="zákl. prenesená",J266,0)</f>
        <v>0</v>
      </c>
      <c r="BH266" s="33">
        <f>IF(N266="zníž. prenesená",J266,0)</f>
        <v>0</v>
      </c>
      <c r="BI266" s="33">
        <f>IF(N266="nulová",J266,0)</f>
        <v>0</v>
      </c>
      <c r="BJ266" s="10" t="s">
        <v>46</v>
      </c>
      <c r="BK266" s="33">
        <f>ROUND(I266*H266,2)</f>
        <v>0</v>
      </c>
      <c r="BL266" s="10" t="s">
        <v>111</v>
      </c>
      <c r="BM266" s="115" t="s">
        <v>470</v>
      </c>
    </row>
    <row r="267" spans="2:65" s="7" customFormat="1" x14ac:dyDescent="0.2">
      <c r="B267" s="127"/>
      <c r="D267" s="128" t="s">
        <v>120</v>
      </c>
      <c r="E267" s="134" t="s">
        <v>0</v>
      </c>
      <c r="F267" s="129" t="s">
        <v>410</v>
      </c>
      <c r="H267" s="130">
        <v>35.200000000000003</v>
      </c>
      <c r="I267" s="131"/>
      <c r="L267" s="127"/>
      <c r="M267" s="132"/>
      <c r="T267" s="133"/>
      <c r="AT267" s="134" t="s">
        <v>120</v>
      </c>
      <c r="AU267" s="134" t="s">
        <v>46</v>
      </c>
      <c r="AV267" s="7" t="s">
        <v>46</v>
      </c>
      <c r="AW267" s="7" t="s">
        <v>18</v>
      </c>
      <c r="AX267" s="7" t="s">
        <v>44</v>
      </c>
      <c r="AY267" s="134" t="s">
        <v>90</v>
      </c>
    </row>
    <row r="268" spans="2:65" s="8" customFormat="1" x14ac:dyDescent="0.2">
      <c r="B268" s="149"/>
      <c r="D268" s="128" t="s">
        <v>120</v>
      </c>
      <c r="E268" s="150" t="s">
        <v>0</v>
      </c>
      <c r="F268" s="151" t="s">
        <v>179</v>
      </c>
      <c r="H268" s="152">
        <v>35.200000000000003</v>
      </c>
      <c r="I268" s="153"/>
      <c r="L268" s="149"/>
      <c r="M268" s="154"/>
      <c r="T268" s="155"/>
      <c r="AT268" s="150" t="s">
        <v>120</v>
      </c>
      <c r="AU268" s="150" t="s">
        <v>46</v>
      </c>
      <c r="AV268" s="8" t="s">
        <v>93</v>
      </c>
      <c r="AW268" s="8" t="s">
        <v>18</v>
      </c>
      <c r="AX268" s="8" t="s">
        <v>45</v>
      </c>
      <c r="AY268" s="150" t="s">
        <v>90</v>
      </c>
    </row>
    <row r="269" spans="2:65" s="1" customFormat="1" ht="24.2" customHeight="1" x14ac:dyDescent="0.2">
      <c r="B269" s="17"/>
      <c r="C269" s="104" t="s">
        <v>304</v>
      </c>
      <c r="D269" s="104" t="s">
        <v>91</v>
      </c>
      <c r="E269" s="105" t="s">
        <v>471</v>
      </c>
      <c r="F269" s="106" t="s">
        <v>472</v>
      </c>
      <c r="G269" s="107" t="s">
        <v>189</v>
      </c>
      <c r="H269" s="108"/>
      <c r="I269" s="109"/>
      <c r="J269" s="110">
        <f>ROUND(I269*H269,2)</f>
        <v>0</v>
      </c>
      <c r="K269" s="111"/>
      <c r="L269" s="17"/>
      <c r="M269" s="112" t="s">
        <v>0</v>
      </c>
      <c r="N269" s="78" t="s">
        <v>27</v>
      </c>
      <c r="P269" s="113">
        <f>O269*H269</f>
        <v>0</v>
      </c>
      <c r="Q269" s="113">
        <v>0</v>
      </c>
      <c r="R269" s="113">
        <f>Q269*H269</f>
        <v>0</v>
      </c>
      <c r="S269" s="113">
        <v>0</v>
      </c>
      <c r="T269" s="114">
        <f>S269*H269</f>
        <v>0</v>
      </c>
      <c r="AR269" s="115" t="s">
        <v>111</v>
      </c>
      <c r="AT269" s="115" t="s">
        <v>91</v>
      </c>
      <c r="AU269" s="115" t="s">
        <v>46</v>
      </c>
      <c r="AY269" s="10" t="s">
        <v>90</v>
      </c>
      <c r="BE269" s="33">
        <f>IF(N269="základná",J269,0)</f>
        <v>0</v>
      </c>
      <c r="BF269" s="33">
        <f>IF(N269="znížená",J269,0)</f>
        <v>0</v>
      </c>
      <c r="BG269" s="33">
        <f>IF(N269="zákl. prenesená",J269,0)</f>
        <v>0</v>
      </c>
      <c r="BH269" s="33">
        <f>IF(N269="zníž. prenesená",J269,0)</f>
        <v>0</v>
      </c>
      <c r="BI269" s="33">
        <f>IF(N269="nulová",J269,0)</f>
        <v>0</v>
      </c>
      <c r="BJ269" s="10" t="s">
        <v>46</v>
      </c>
      <c r="BK269" s="33">
        <f>ROUND(I269*H269,2)</f>
        <v>0</v>
      </c>
      <c r="BL269" s="10" t="s">
        <v>111</v>
      </c>
      <c r="BM269" s="115" t="s">
        <v>473</v>
      </c>
    </row>
    <row r="270" spans="2:65" s="6" customFormat="1" ht="25.9" customHeight="1" x14ac:dyDescent="0.2">
      <c r="B270" s="93"/>
      <c r="D270" s="94" t="s">
        <v>43</v>
      </c>
      <c r="E270" s="95" t="s">
        <v>106</v>
      </c>
      <c r="F270" s="95" t="s">
        <v>278</v>
      </c>
      <c r="I270" s="96"/>
      <c r="J270" s="76">
        <f>BK270</f>
        <v>0</v>
      </c>
      <c r="L270" s="93"/>
      <c r="M270" s="97"/>
      <c r="P270" s="98">
        <f>P271+P278</f>
        <v>0</v>
      </c>
      <c r="R270" s="98">
        <f>R271+R278</f>
        <v>2.3940000000000003E-2</v>
      </c>
      <c r="T270" s="99">
        <f>T271+T278</f>
        <v>3.7705500000000003E-2</v>
      </c>
      <c r="AR270" s="94" t="s">
        <v>95</v>
      </c>
      <c r="AT270" s="100" t="s">
        <v>43</v>
      </c>
      <c r="AU270" s="100" t="s">
        <v>44</v>
      </c>
      <c r="AY270" s="94" t="s">
        <v>90</v>
      </c>
      <c r="BK270" s="101">
        <f>BK271+BK278</f>
        <v>0</v>
      </c>
    </row>
    <row r="271" spans="2:65" s="6" customFormat="1" ht="22.9" customHeight="1" x14ac:dyDescent="0.2">
      <c r="B271" s="93"/>
      <c r="D271" s="94" t="s">
        <v>43</v>
      </c>
      <c r="E271" s="102" t="s">
        <v>279</v>
      </c>
      <c r="F271" s="102" t="s">
        <v>280</v>
      </c>
      <c r="I271" s="96"/>
      <c r="J271" s="103">
        <f>BK271</f>
        <v>0</v>
      </c>
      <c r="L271" s="93"/>
      <c r="M271" s="97"/>
      <c r="P271" s="98">
        <f>SUM(P272:P277)</f>
        <v>0</v>
      </c>
      <c r="R271" s="98">
        <f>SUM(R272:R277)</f>
        <v>2.3940000000000003E-2</v>
      </c>
      <c r="T271" s="99">
        <f>SUM(T272:T277)</f>
        <v>3.7705500000000003E-2</v>
      </c>
      <c r="AR271" s="94" t="s">
        <v>95</v>
      </c>
      <c r="AT271" s="100" t="s">
        <v>43</v>
      </c>
      <c r="AU271" s="100" t="s">
        <v>45</v>
      </c>
      <c r="AY271" s="94" t="s">
        <v>90</v>
      </c>
      <c r="BK271" s="101">
        <f>SUM(BK272:BK277)</f>
        <v>0</v>
      </c>
    </row>
    <row r="272" spans="2:65" s="1" customFormat="1" ht="24.2" customHeight="1" x14ac:dyDescent="0.2">
      <c r="B272" s="17"/>
      <c r="C272" s="104" t="s">
        <v>307</v>
      </c>
      <c r="D272" s="104" t="s">
        <v>91</v>
      </c>
      <c r="E272" s="105" t="s">
        <v>282</v>
      </c>
      <c r="F272" s="106" t="s">
        <v>283</v>
      </c>
      <c r="G272" s="107" t="s">
        <v>103</v>
      </c>
      <c r="H272" s="108">
        <v>59.85</v>
      </c>
      <c r="I272" s="109"/>
      <c r="J272" s="110">
        <f>ROUND(I272*H272,2)</f>
        <v>0</v>
      </c>
      <c r="K272" s="111"/>
      <c r="L272" s="17"/>
      <c r="M272" s="112" t="s">
        <v>0</v>
      </c>
      <c r="N272" s="78" t="s">
        <v>27</v>
      </c>
      <c r="P272" s="113">
        <f>O272*H272</f>
        <v>0</v>
      </c>
      <c r="Q272" s="113">
        <v>0</v>
      </c>
      <c r="R272" s="113">
        <f>Q272*H272</f>
        <v>0</v>
      </c>
      <c r="S272" s="113">
        <v>0</v>
      </c>
      <c r="T272" s="114">
        <f>S272*H272</f>
        <v>0</v>
      </c>
      <c r="AR272" s="115" t="s">
        <v>284</v>
      </c>
      <c r="AT272" s="115" t="s">
        <v>91</v>
      </c>
      <c r="AU272" s="115" t="s">
        <v>46</v>
      </c>
      <c r="AY272" s="10" t="s">
        <v>90</v>
      </c>
      <c r="BE272" s="33">
        <f>IF(N272="základná",J272,0)</f>
        <v>0</v>
      </c>
      <c r="BF272" s="33">
        <f>IF(N272="znížená",J272,0)</f>
        <v>0</v>
      </c>
      <c r="BG272" s="33">
        <f>IF(N272="zákl. prenesená",J272,0)</f>
        <v>0</v>
      </c>
      <c r="BH272" s="33">
        <f>IF(N272="zníž. prenesená",J272,0)</f>
        <v>0</v>
      </c>
      <c r="BI272" s="33">
        <f>IF(N272="nulová",J272,0)</f>
        <v>0</v>
      </c>
      <c r="BJ272" s="10" t="s">
        <v>46</v>
      </c>
      <c r="BK272" s="33">
        <f>ROUND(I272*H272,2)</f>
        <v>0</v>
      </c>
      <c r="BL272" s="10" t="s">
        <v>284</v>
      </c>
      <c r="BM272" s="115" t="s">
        <v>474</v>
      </c>
    </row>
    <row r="273" spans="2:65" s="7" customFormat="1" x14ac:dyDescent="0.2">
      <c r="B273" s="127"/>
      <c r="D273" s="128" t="s">
        <v>120</v>
      </c>
      <c r="E273" s="134" t="s">
        <v>0</v>
      </c>
      <c r="F273" s="129" t="s">
        <v>150</v>
      </c>
      <c r="H273" s="130">
        <v>59.85</v>
      </c>
      <c r="I273" s="131"/>
      <c r="L273" s="127"/>
      <c r="M273" s="132"/>
      <c r="T273" s="133"/>
      <c r="AT273" s="134" t="s">
        <v>120</v>
      </c>
      <c r="AU273" s="134" t="s">
        <v>46</v>
      </c>
      <c r="AV273" s="7" t="s">
        <v>46</v>
      </c>
      <c r="AW273" s="7" t="s">
        <v>18</v>
      </c>
      <c r="AX273" s="7" t="s">
        <v>45</v>
      </c>
      <c r="AY273" s="134" t="s">
        <v>90</v>
      </c>
    </row>
    <row r="274" spans="2:65" s="1" customFormat="1" ht="16.5" customHeight="1" x14ac:dyDescent="0.2">
      <c r="B274" s="17"/>
      <c r="C274" s="116" t="s">
        <v>312</v>
      </c>
      <c r="D274" s="116" t="s">
        <v>106</v>
      </c>
      <c r="E274" s="117" t="s">
        <v>286</v>
      </c>
      <c r="F274" s="118" t="s">
        <v>287</v>
      </c>
      <c r="G274" s="119" t="s">
        <v>288</v>
      </c>
      <c r="H274" s="120">
        <v>23.94</v>
      </c>
      <c r="I274" s="121"/>
      <c r="J274" s="122">
        <f>ROUND(I274*H274,2)</f>
        <v>0</v>
      </c>
      <c r="K274" s="123"/>
      <c r="L274" s="124"/>
      <c r="M274" s="125" t="s">
        <v>0</v>
      </c>
      <c r="N274" s="126" t="s">
        <v>27</v>
      </c>
      <c r="P274" s="113">
        <f>O274*H274</f>
        <v>0</v>
      </c>
      <c r="Q274" s="113">
        <v>1E-3</v>
      </c>
      <c r="R274" s="113">
        <f>Q274*H274</f>
        <v>2.3940000000000003E-2</v>
      </c>
      <c r="S274" s="113">
        <v>0</v>
      </c>
      <c r="T274" s="114">
        <f>S274*H274</f>
        <v>0</v>
      </c>
      <c r="AR274" s="115" t="s">
        <v>289</v>
      </c>
      <c r="AT274" s="115" t="s">
        <v>106</v>
      </c>
      <c r="AU274" s="115" t="s">
        <v>46</v>
      </c>
      <c r="AY274" s="10" t="s">
        <v>90</v>
      </c>
      <c r="BE274" s="33">
        <f>IF(N274="základná",J274,0)</f>
        <v>0</v>
      </c>
      <c r="BF274" s="33">
        <f>IF(N274="znížená",J274,0)</f>
        <v>0</v>
      </c>
      <c r="BG274" s="33">
        <f>IF(N274="zákl. prenesená",J274,0)</f>
        <v>0</v>
      </c>
      <c r="BH274" s="33">
        <f>IF(N274="zníž. prenesená",J274,0)</f>
        <v>0</v>
      </c>
      <c r="BI274" s="33">
        <f>IF(N274="nulová",J274,0)</f>
        <v>0</v>
      </c>
      <c r="BJ274" s="10" t="s">
        <v>46</v>
      </c>
      <c r="BK274" s="33">
        <f>ROUND(I274*H274,2)</f>
        <v>0</v>
      </c>
      <c r="BL274" s="10" t="s">
        <v>289</v>
      </c>
      <c r="BM274" s="115" t="s">
        <v>475</v>
      </c>
    </row>
    <row r="275" spans="2:65" s="1" customFormat="1" ht="24.2" customHeight="1" x14ac:dyDescent="0.2">
      <c r="B275" s="17"/>
      <c r="C275" s="104" t="s">
        <v>318</v>
      </c>
      <c r="D275" s="104" t="s">
        <v>91</v>
      </c>
      <c r="E275" s="105" t="s">
        <v>302</v>
      </c>
      <c r="F275" s="106" t="s">
        <v>303</v>
      </c>
      <c r="G275" s="107" t="s">
        <v>103</v>
      </c>
      <c r="H275" s="108">
        <v>59.85</v>
      </c>
      <c r="I275" s="109"/>
      <c r="J275" s="110">
        <f>ROUND(I275*H275,2)</f>
        <v>0</v>
      </c>
      <c r="K275" s="111"/>
      <c r="L275" s="17"/>
      <c r="M275" s="112" t="s">
        <v>0</v>
      </c>
      <c r="N275" s="78" t="s">
        <v>27</v>
      </c>
      <c r="P275" s="113">
        <f>O275*H275</f>
        <v>0</v>
      </c>
      <c r="Q275" s="113">
        <v>0</v>
      </c>
      <c r="R275" s="113">
        <f>Q275*H275</f>
        <v>0</v>
      </c>
      <c r="S275" s="113">
        <v>6.3000000000000003E-4</v>
      </c>
      <c r="T275" s="114">
        <f>S275*H275</f>
        <v>3.7705500000000003E-2</v>
      </c>
      <c r="AR275" s="115" t="s">
        <v>284</v>
      </c>
      <c r="AT275" s="115" t="s">
        <v>91</v>
      </c>
      <c r="AU275" s="115" t="s">
        <v>46</v>
      </c>
      <c r="AY275" s="10" t="s">
        <v>90</v>
      </c>
      <c r="BE275" s="33">
        <f>IF(N275="základná",J275,0)</f>
        <v>0</v>
      </c>
      <c r="BF275" s="33">
        <f>IF(N275="znížená",J275,0)</f>
        <v>0</v>
      </c>
      <c r="BG275" s="33">
        <f>IF(N275="zákl. prenesená",J275,0)</f>
        <v>0</v>
      </c>
      <c r="BH275" s="33">
        <f>IF(N275="zníž. prenesená",J275,0)</f>
        <v>0</v>
      </c>
      <c r="BI275" s="33">
        <f>IF(N275="nulová",J275,0)</f>
        <v>0</v>
      </c>
      <c r="BJ275" s="10" t="s">
        <v>46</v>
      </c>
      <c r="BK275" s="33">
        <f>ROUND(I275*H275,2)</f>
        <v>0</v>
      </c>
      <c r="BL275" s="10" t="s">
        <v>284</v>
      </c>
      <c r="BM275" s="115" t="s">
        <v>476</v>
      </c>
    </row>
    <row r="276" spans="2:65" s="7" customFormat="1" x14ac:dyDescent="0.2">
      <c r="B276" s="127"/>
      <c r="D276" s="128" t="s">
        <v>120</v>
      </c>
      <c r="E276" s="134" t="s">
        <v>0</v>
      </c>
      <c r="F276" s="129" t="s">
        <v>477</v>
      </c>
      <c r="H276" s="130">
        <v>59.85</v>
      </c>
      <c r="I276" s="131"/>
      <c r="L276" s="127"/>
      <c r="M276" s="132"/>
      <c r="T276" s="133"/>
      <c r="AT276" s="134" t="s">
        <v>120</v>
      </c>
      <c r="AU276" s="134" t="s">
        <v>46</v>
      </c>
      <c r="AV276" s="7" t="s">
        <v>46</v>
      </c>
      <c r="AW276" s="7" t="s">
        <v>18</v>
      </c>
      <c r="AX276" s="7" t="s">
        <v>44</v>
      </c>
      <c r="AY276" s="134" t="s">
        <v>90</v>
      </c>
    </row>
    <row r="277" spans="2:65" s="8" customFormat="1" x14ac:dyDescent="0.2">
      <c r="B277" s="149"/>
      <c r="D277" s="128" t="s">
        <v>120</v>
      </c>
      <c r="E277" s="150" t="s">
        <v>150</v>
      </c>
      <c r="F277" s="151" t="s">
        <v>179</v>
      </c>
      <c r="H277" s="152">
        <v>59.85</v>
      </c>
      <c r="I277" s="153"/>
      <c r="L277" s="149"/>
      <c r="M277" s="154"/>
      <c r="T277" s="155"/>
      <c r="AT277" s="150" t="s">
        <v>120</v>
      </c>
      <c r="AU277" s="150" t="s">
        <v>46</v>
      </c>
      <c r="AV277" s="8" t="s">
        <v>93</v>
      </c>
      <c r="AW277" s="8" t="s">
        <v>18</v>
      </c>
      <c r="AX277" s="8" t="s">
        <v>45</v>
      </c>
      <c r="AY277" s="150" t="s">
        <v>90</v>
      </c>
    </row>
    <row r="278" spans="2:65" s="6" customFormat="1" ht="22.9" customHeight="1" x14ac:dyDescent="0.2">
      <c r="B278" s="93"/>
      <c r="D278" s="94" t="s">
        <v>43</v>
      </c>
      <c r="E278" s="102" t="s">
        <v>310</v>
      </c>
      <c r="F278" s="102" t="s">
        <v>311</v>
      </c>
      <c r="I278" s="96"/>
      <c r="J278" s="103">
        <f>BK278</f>
        <v>0</v>
      </c>
      <c r="L278" s="93"/>
      <c r="M278" s="97"/>
      <c r="P278" s="98">
        <f>P279</f>
        <v>0</v>
      </c>
      <c r="R278" s="98">
        <f>R279</f>
        <v>0</v>
      </c>
      <c r="T278" s="99">
        <f>T279</f>
        <v>0</v>
      </c>
      <c r="AR278" s="94" t="s">
        <v>95</v>
      </c>
      <c r="AT278" s="100" t="s">
        <v>43</v>
      </c>
      <c r="AU278" s="100" t="s">
        <v>45</v>
      </c>
      <c r="AY278" s="94" t="s">
        <v>90</v>
      </c>
      <c r="BK278" s="101">
        <f>BK279</f>
        <v>0</v>
      </c>
    </row>
    <row r="279" spans="2:65" s="1" customFormat="1" ht="16.5" customHeight="1" x14ac:dyDescent="0.2">
      <c r="B279" s="17"/>
      <c r="C279" s="104" t="s">
        <v>322</v>
      </c>
      <c r="D279" s="104" t="s">
        <v>91</v>
      </c>
      <c r="E279" s="105" t="s">
        <v>313</v>
      </c>
      <c r="F279" s="106" t="s">
        <v>314</v>
      </c>
      <c r="G279" s="107" t="s">
        <v>315</v>
      </c>
      <c r="H279" s="108">
        <v>1</v>
      </c>
      <c r="I279" s="109"/>
      <c r="J279" s="110">
        <f>ROUND(I279*H279,2)</f>
        <v>0</v>
      </c>
      <c r="K279" s="111"/>
      <c r="L279" s="17"/>
      <c r="M279" s="112" t="s">
        <v>0</v>
      </c>
      <c r="N279" s="78" t="s">
        <v>27</v>
      </c>
      <c r="P279" s="113">
        <f>O279*H279</f>
        <v>0</v>
      </c>
      <c r="Q279" s="113">
        <v>0</v>
      </c>
      <c r="R279" s="113">
        <f>Q279*H279</f>
        <v>0</v>
      </c>
      <c r="S279" s="113">
        <v>0</v>
      </c>
      <c r="T279" s="114">
        <f>S279*H279</f>
        <v>0</v>
      </c>
      <c r="AR279" s="115" t="s">
        <v>284</v>
      </c>
      <c r="AT279" s="115" t="s">
        <v>91</v>
      </c>
      <c r="AU279" s="115" t="s">
        <v>46</v>
      </c>
      <c r="AY279" s="10" t="s">
        <v>90</v>
      </c>
      <c r="BE279" s="33">
        <f>IF(N279="základná",J279,0)</f>
        <v>0</v>
      </c>
      <c r="BF279" s="33">
        <f>IF(N279="znížená",J279,0)</f>
        <v>0</v>
      </c>
      <c r="BG279" s="33">
        <f>IF(N279="zákl. prenesená",J279,0)</f>
        <v>0</v>
      </c>
      <c r="BH279" s="33">
        <f>IF(N279="zníž. prenesená",J279,0)</f>
        <v>0</v>
      </c>
      <c r="BI279" s="33">
        <f>IF(N279="nulová",J279,0)</f>
        <v>0</v>
      </c>
      <c r="BJ279" s="10" t="s">
        <v>46</v>
      </c>
      <c r="BK279" s="33">
        <f>ROUND(I279*H279,2)</f>
        <v>0</v>
      </c>
      <c r="BL279" s="10" t="s">
        <v>284</v>
      </c>
      <c r="BM279" s="115" t="s">
        <v>478</v>
      </c>
    </row>
    <row r="280" spans="2:65" s="6" customFormat="1" ht="25.9" customHeight="1" x14ac:dyDescent="0.2">
      <c r="B280" s="93"/>
      <c r="D280" s="94" t="s">
        <v>43</v>
      </c>
      <c r="E280" s="95" t="s">
        <v>316</v>
      </c>
      <c r="F280" s="95" t="s">
        <v>317</v>
      </c>
      <c r="I280" s="96"/>
      <c r="J280" s="76">
        <f>BK280</f>
        <v>0</v>
      </c>
      <c r="L280" s="93"/>
      <c r="M280" s="97"/>
      <c r="P280" s="98">
        <f>SUM(P281:P283)</f>
        <v>0</v>
      </c>
      <c r="R280" s="98">
        <f>SUM(R281:R283)</f>
        <v>0</v>
      </c>
      <c r="T280" s="99">
        <f>SUM(T281:T283)</f>
        <v>0</v>
      </c>
      <c r="AR280" s="94" t="s">
        <v>93</v>
      </c>
      <c r="AT280" s="100" t="s">
        <v>43</v>
      </c>
      <c r="AU280" s="100" t="s">
        <v>44</v>
      </c>
      <c r="AY280" s="94" t="s">
        <v>90</v>
      </c>
      <c r="BK280" s="101">
        <f>SUM(BK281:BK283)</f>
        <v>0</v>
      </c>
    </row>
    <row r="281" spans="2:65" s="1" customFormat="1" ht="37.9" customHeight="1" x14ac:dyDescent="0.2">
      <c r="B281" s="17"/>
      <c r="C281" s="104" t="s">
        <v>323</v>
      </c>
      <c r="D281" s="104" t="s">
        <v>91</v>
      </c>
      <c r="E281" s="105" t="s">
        <v>319</v>
      </c>
      <c r="F281" s="106" t="s">
        <v>320</v>
      </c>
      <c r="G281" s="107" t="s">
        <v>321</v>
      </c>
      <c r="H281" s="108">
        <v>50</v>
      </c>
      <c r="I281" s="109"/>
      <c r="J281" s="110">
        <f>ROUND(I281*H281,2)</f>
        <v>0</v>
      </c>
      <c r="K281" s="111"/>
      <c r="L281" s="17"/>
      <c r="M281" s="112" t="s">
        <v>0</v>
      </c>
      <c r="N281" s="78" t="s">
        <v>27</v>
      </c>
      <c r="P281" s="113">
        <f>O281*H281</f>
        <v>0</v>
      </c>
      <c r="Q281" s="113">
        <v>0</v>
      </c>
      <c r="R281" s="113">
        <f>Q281*H281</f>
        <v>0</v>
      </c>
      <c r="S281" s="113">
        <v>0</v>
      </c>
      <c r="T281" s="114">
        <f>S281*H281</f>
        <v>0</v>
      </c>
      <c r="AR281" s="115" t="s">
        <v>142</v>
      </c>
      <c r="AT281" s="115" t="s">
        <v>91</v>
      </c>
      <c r="AU281" s="115" t="s">
        <v>45</v>
      </c>
      <c r="AY281" s="10" t="s">
        <v>90</v>
      </c>
      <c r="BE281" s="33">
        <f>IF(N281="základná",J281,0)</f>
        <v>0</v>
      </c>
      <c r="BF281" s="33">
        <f>IF(N281="znížená",J281,0)</f>
        <v>0</v>
      </c>
      <c r="BG281" s="33">
        <f>IF(N281="zákl. prenesená",J281,0)</f>
        <v>0</v>
      </c>
      <c r="BH281" s="33">
        <f>IF(N281="zníž. prenesená",J281,0)</f>
        <v>0</v>
      </c>
      <c r="BI281" s="33">
        <f>IF(N281="nulová",J281,0)</f>
        <v>0</v>
      </c>
      <c r="BJ281" s="10" t="s">
        <v>46</v>
      </c>
      <c r="BK281" s="33">
        <f>ROUND(I281*H281,2)</f>
        <v>0</v>
      </c>
      <c r="BL281" s="10" t="s">
        <v>142</v>
      </c>
      <c r="BM281" s="115" t="s">
        <v>388</v>
      </c>
    </row>
    <row r="282" spans="2:65" s="7" customFormat="1" ht="22.5" x14ac:dyDescent="0.2">
      <c r="B282" s="127"/>
      <c r="D282" s="128" t="s">
        <v>120</v>
      </c>
      <c r="E282" s="134" t="s">
        <v>0</v>
      </c>
      <c r="F282" s="129" t="s">
        <v>479</v>
      </c>
      <c r="H282" s="130">
        <v>50</v>
      </c>
      <c r="I282" s="131"/>
      <c r="L282" s="127"/>
      <c r="M282" s="132"/>
      <c r="T282" s="133"/>
      <c r="AT282" s="134" t="s">
        <v>120</v>
      </c>
      <c r="AU282" s="134" t="s">
        <v>45</v>
      </c>
      <c r="AV282" s="7" t="s">
        <v>46</v>
      </c>
      <c r="AW282" s="7" t="s">
        <v>18</v>
      </c>
      <c r="AX282" s="7" t="s">
        <v>44</v>
      </c>
      <c r="AY282" s="134" t="s">
        <v>90</v>
      </c>
    </row>
    <row r="283" spans="2:65" s="8" customFormat="1" x14ac:dyDescent="0.2">
      <c r="B283" s="149"/>
      <c r="D283" s="128" t="s">
        <v>120</v>
      </c>
      <c r="E283" s="150" t="s">
        <v>0</v>
      </c>
      <c r="F283" s="151" t="s">
        <v>179</v>
      </c>
      <c r="H283" s="152">
        <v>50</v>
      </c>
      <c r="I283" s="153"/>
      <c r="L283" s="149"/>
      <c r="M283" s="154"/>
      <c r="T283" s="155"/>
      <c r="AT283" s="150" t="s">
        <v>120</v>
      </c>
      <c r="AU283" s="150" t="s">
        <v>45</v>
      </c>
      <c r="AV283" s="8" t="s">
        <v>93</v>
      </c>
      <c r="AW283" s="8" t="s">
        <v>18</v>
      </c>
      <c r="AX283" s="8" t="s">
        <v>45</v>
      </c>
      <c r="AY283" s="150" t="s">
        <v>90</v>
      </c>
    </row>
    <row r="284" spans="2:65" s="6" customFormat="1" ht="25.9" customHeight="1" x14ac:dyDescent="0.2">
      <c r="B284" s="93"/>
      <c r="D284" s="94" t="s">
        <v>43</v>
      </c>
      <c r="E284" s="95" t="s">
        <v>132</v>
      </c>
      <c r="F284" s="95" t="s">
        <v>133</v>
      </c>
      <c r="I284" s="96"/>
      <c r="J284" s="76">
        <f>BK284</f>
        <v>0</v>
      </c>
      <c r="L284" s="93"/>
      <c r="M284" s="97"/>
      <c r="P284" s="98">
        <f>SUM(P285:P289)</f>
        <v>0</v>
      </c>
      <c r="R284" s="98">
        <f>SUM(R285:R289)</f>
        <v>0</v>
      </c>
      <c r="T284" s="99">
        <f>SUM(T285:T289)</f>
        <v>0</v>
      </c>
      <c r="AR284" s="94" t="s">
        <v>45</v>
      </c>
      <c r="AT284" s="100" t="s">
        <v>43</v>
      </c>
      <c r="AU284" s="100" t="s">
        <v>44</v>
      </c>
      <c r="AY284" s="94" t="s">
        <v>90</v>
      </c>
      <c r="BK284" s="101">
        <f>SUM(BK285:BK289)</f>
        <v>0</v>
      </c>
    </row>
    <row r="285" spans="2:65" s="1" customFormat="1" ht="62.65" customHeight="1" x14ac:dyDescent="0.2">
      <c r="B285" s="17"/>
      <c r="C285" s="104" t="s">
        <v>324</v>
      </c>
      <c r="D285" s="104" t="s">
        <v>91</v>
      </c>
      <c r="E285" s="105" t="s">
        <v>135</v>
      </c>
      <c r="F285" s="106" t="s">
        <v>136</v>
      </c>
      <c r="G285" s="107" t="s">
        <v>0</v>
      </c>
      <c r="H285" s="108">
        <v>0</v>
      </c>
      <c r="I285" s="109"/>
      <c r="J285" s="110">
        <f>ROUND(I285*H285,2)</f>
        <v>0</v>
      </c>
      <c r="K285" s="111"/>
      <c r="L285" s="17"/>
      <c r="M285" s="112" t="s">
        <v>0</v>
      </c>
      <c r="N285" s="78" t="s">
        <v>27</v>
      </c>
      <c r="P285" s="113">
        <f>O285*H285</f>
        <v>0</v>
      </c>
      <c r="Q285" s="113">
        <v>0</v>
      </c>
      <c r="R285" s="113">
        <f>Q285*H285</f>
        <v>0</v>
      </c>
      <c r="S285" s="113">
        <v>0</v>
      </c>
      <c r="T285" s="114">
        <f>S285*H285</f>
        <v>0</v>
      </c>
      <c r="AR285" s="115" t="s">
        <v>93</v>
      </c>
      <c r="AT285" s="115" t="s">
        <v>91</v>
      </c>
      <c r="AU285" s="115" t="s">
        <v>45</v>
      </c>
      <c r="AY285" s="10" t="s">
        <v>90</v>
      </c>
      <c r="BE285" s="33">
        <f>IF(N285="základná",J285,0)</f>
        <v>0</v>
      </c>
      <c r="BF285" s="33">
        <f>IF(N285="znížená",J285,0)</f>
        <v>0</v>
      </c>
      <c r="BG285" s="33">
        <f>IF(N285="zákl. prenesená",J285,0)</f>
        <v>0</v>
      </c>
      <c r="BH285" s="33">
        <f>IF(N285="zníž. prenesená",J285,0)</f>
        <v>0</v>
      </c>
      <c r="BI285" s="33">
        <f>IF(N285="nulová",J285,0)</f>
        <v>0</v>
      </c>
      <c r="BJ285" s="10" t="s">
        <v>46</v>
      </c>
      <c r="BK285" s="33">
        <f>ROUND(I285*H285,2)</f>
        <v>0</v>
      </c>
      <c r="BL285" s="10" t="s">
        <v>93</v>
      </c>
      <c r="BM285" s="115" t="s">
        <v>480</v>
      </c>
    </row>
    <row r="286" spans="2:65" s="1" customFormat="1" ht="185.25" x14ac:dyDescent="0.2">
      <c r="B286" s="17"/>
      <c r="D286" s="128" t="s">
        <v>137</v>
      </c>
      <c r="F286" s="135" t="s">
        <v>138</v>
      </c>
      <c r="I286" s="80"/>
      <c r="L286" s="17"/>
      <c r="M286" s="136"/>
      <c r="T286" s="23"/>
      <c r="AT286" s="10" t="s">
        <v>137</v>
      </c>
      <c r="AU286" s="10" t="s">
        <v>45</v>
      </c>
    </row>
    <row r="287" spans="2:65" s="1" customFormat="1" ht="55.5" customHeight="1" x14ac:dyDescent="0.2">
      <c r="B287" s="17"/>
      <c r="C287" s="104" t="s">
        <v>325</v>
      </c>
      <c r="D287" s="104" t="s">
        <v>91</v>
      </c>
      <c r="E287" s="105" t="s">
        <v>140</v>
      </c>
      <c r="F287" s="106" t="s">
        <v>141</v>
      </c>
      <c r="G287" s="107" t="s">
        <v>0</v>
      </c>
      <c r="H287" s="108">
        <v>0</v>
      </c>
      <c r="I287" s="109"/>
      <c r="J287" s="110">
        <f>ROUND(I287*H287,2)</f>
        <v>0</v>
      </c>
      <c r="K287" s="111"/>
      <c r="L287" s="17"/>
      <c r="M287" s="112" t="s">
        <v>0</v>
      </c>
      <c r="N287" s="78" t="s">
        <v>27</v>
      </c>
      <c r="P287" s="113">
        <f>O287*H287</f>
        <v>0</v>
      </c>
      <c r="Q287" s="113">
        <v>0</v>
      </c>
      <c r="R287" s="113">
        <f>Q287*H287</f>
        <v>0</v>
      </c>
      <c r="S287" s="113">
        <v>0</v>
      </c>
      <c r="T287" s="114">
        <f>S287*H287</f>
        <v>0</v>
      </c>
      <c r="AR287" s="115" t="s">
        <v>142</v>
      </c>
      <c r="AT287" s="115" t="s">
        <v>91</v>
      </c>
      <c r="AU287" s="115" t="s">
        <v>45</v>
      </c>
      <c r="AY287" s="10" t="s">
        <v>90</v>
      </c>
      <c r="BE287" s="33">
        <f>IF(N287="základná",J287,0)</f>
        <v>0</v>
      </c>
      <c r="BF287" s="33">
        <f>IF(N287="znížená",J287,0)</f>
        <v>0</v>
      </c>
      <c r="BG287" s="33">
        <f>IF(N287="zákl. prenesená",J287,0)</f>
        <v>0</v>
      </c>
      <c r="BH287" s="33">
        <f>IF(N287="zníž. prenesená",J287,0)</f>
        <v>0</v>
      </c>
      <c r="BI287" s="33">
        <f>IF(N287="nulová",J287,0)</f>
        <v>0</v>
      </c>
      <c r="BJ287" s="10" t="s">
        <v>46</v>
      </c>
      <c r="BK287" s="33">
        <f>ROUND(I287*H287,2)</f>
        <v>0</v>
      </c>
      <c r="BL287" s="10" t="s">
        <v>142</v>
      </c>
      <c r="BM287" s="115" t="s">
        <v>389</v>
      </c>
    </row>
    <row r="288" spans="2:65" s="1" customFormat="1" ht="29.25" x14ac:dyDescent="0.2">
      <c r="B288" s="17"/>
      <c r="D288" s="128" t="s">
        <v>137</v>
      </c>
      <c r="F288" s="135" t="s">
        <v>143</v>
      </c>
      <c r="I288" s="80"/>
      <c r="L288" s="17"/>
      <c r="M288" s="136"/>
      <c r="T288" s="23"/>
      <c r="AT288" s="10" t="s">
        <v>137</v>
      </c>
      <c r="AU288" s="10" t="s">
        <v>45</v>
      </c>
    </row>
    <row r="289" spans="2:65" s="1" customFormat="1" ht="49.15" customHeight="1" x14ac:dyDescent="0.2">
      <c r="B289" s="17"/>
      <c r="C289" s="104" t="s">
        <v>481</v>
      </c>
      <c r="D289" s="104" t="s">
        <v>91</v>
      </c>
      <c r="E289" s="105" t="s">
        <v>145</v>
      </c>
      <c r="F289" s="106" t="s">
        <v>146</v>
      </c>
      <c r="G289" s="107" t="s">
        <v>0</v>
      </c>
      <c r="H289" s="108">
        <v>0</v>
      </c>
      <c r="I289" s="109"/>
      <c r="J289" s="110">
        <f>ROUND(I289*H289,2)</f>
        <v>0</v>
      </c>
      <c r="K289" s="111"/>
      <c r="L289" s="17"/>
      <c r="M289" s="112" t="s">
        <v>0</v>
      </c>
      <c r="N289" s="78" t="s">
        <v>27</v>
      </c>
      <c r="P289" s="113">
        <f>O289*H289</f>
        <v>0</v>
      </c>
      <c r="Q289" s="113">
        <v>0</v>
      </c>
      <c r="R289" s="113">
        <f>Q289*H289</f>
        <v>0</v>
      </c>
      <c r="S289" s="113">
        <v>0</v>
      </c>
      <c r="T289" s="114">
        <f>S289*H289</f>
        <v>0</v>
      </c>
      <c r="AR289" s="115" t="s">
        <v>142</v>
      </c>
      <c r="AT289" s="115" t="s">
        <v>91</v>
      </c>
      <c r="AU289" s="115" t="s">
        <v>45</v>
      </c>
      <c r="AY289" s="10" t="s">
        <v>90</v>
      </c>
      <c r="BE289" s="33">
        <f>IF(N289="základná",J289,0)</f>
        <v>0</v>
      </c>
      <c r="BF289" s="33">
        <f>IF(N289="znížená",J289,0)</f>
        <v>0</v>
      </c>
      <c r="BG289" s="33">
        <f>IF(N289="zákl. prenesená",J289,0)</f>
        <v>0</v>
      </c>
      <c r="BH289" s="33">
        <f>IF(N289="zníž. prenesená",J289,0)</f>
        <v>0</v>
      </c>
      <c r="BI289" s="33">
        <f>IF(N289="nulová",J289,0)</f>
        <v>0</v>
      </c>
      <c r="BJ289" s="10" t="s">
        <v>46</v>
      </c>
      <c r="BK289" s="33">
        <f>ROUND(I289*H289,2)</f>
        <v>0</v>
      </c>
      <c r="BL289" s="10" t="s">
        <v>142</v>
      </c>
      <c r="BM289" s="115" t="s">
        <v>390</v>
      </c>
    </row>
    <row r="290" spans="2:65" s="1" customFormat="1" ht="49.9" customHeight="1" x14ac:dyDescent="0.2">
      <c r="B290" s="17"/>
      <c r="E290" s="95" t="s">
        <v>147</v>
      </c>
      <c r="F290" s="95" t="s">
        <v>148</v>
      </c>
      <c r="J290" s="76">
        <f t="shared" ref="J290:J295" si="15">BK290</f>
        <v>0</v>
      </c>
      <c r="L290" s="17"/>
      <c r="M290" s="136"/>
      <c r="T290" s="23"/>
      <c r="AT290" s="10" t="s">
        <v>43</v>
      </c>
      <c r="AU290" s="10" t="s">
        <v>44</v>
      </c>
      <c r="AY290" s="10" t="s">
        <v>149</v>
      </c>
      <c r="BK290" s="33">
        <f>SUM(BK291:BK295)</f>
        <v>0</v>
      </c>
    </row>
    <row r="291" spans="2:65" s="1" customFormat="1" ht="16.350000000000001" customHeight="1" x14ac:dyDescent="0.2">
      <c r="B291" s="17"/>
      <c r="C291" s="137" t="s">
        <v>0</v>
      </c>
      <c r="D291" s="137" t="s">
        <v>91</v>
      </c>
      <c r="E291" s="138" t="s">
        <v>0</v>
      </c>
      <c r="F291" s="139" t="s">
        <v>0</v>
      </c>
      <c r="G291" s="140" t="s">
        <v>0</v>
      </c>
      <c r="H291" s="141"/>
      <c r="I291" s="142"/>
      <c r="J291" s="143">
        <f t="shared" si="15"/>
        <v>0</v>
      </c>
      <c r="K291" s="111"/>
      <c r="L291" s="17"/>
      <c r="M291" s="144" t="s">
        <v>0</v>
      </c>
      <c r="N291" s="145" t="s">
        <v>27</v>
      </c>
      <c r="T291" s="23"/>
      <c r="AT291" s="10" t="s">
        <v>149</v>
      </c>
      <c r="AU291" s="10" t="s">
        <v>45</v>
      </c>
      <c r="AY291" s="10" t="s">
        <v>149</v>
      </c>
      <c r="BE291" s="33">
        <f>IF(N291="základná",J291,0)</f>
        <v>0</v>
      </c>
      <c r="BF291" s="33">
        <f>IF(N291="znížená",J291,0)</f>
        <v>0</v>
      </c>
      <c r="BG291" s="33">
        <f>IF(N291="zákl. prenesená",J291,0)</f>
        <v>0</v>
      </c>
      <c r="BH291" s="33">
        <f>IF(N291="zníž. prenesená",J291,0)</f>
        <v>0</v>
      </c>
      <c r="BI291" s="33">
        <f>IF(N291="nulová",J291,0)</f>
        <v>0</v>
      </c>
      <c r="BJ291" s="10" t="s">
        <v>46</v>
      </c>
      <c r="BK291" s="33">
        <f>I291*H291</f>
        <v>0</v>
      </c>
    </row>
    <row r="292" spans="2:65" s="1" customFormat="1" ht="16.350000000000001" customHeight="1" x14ac:dyDescent="0.2">
      <c r="B292" s="17"/>
      <c r="C292" s="137" t="s">
        <v>0</v>
      </c>
      <c r="D292" s="137" t="s">
        <v>91</v>
      </c>
      <c r="E292" s="138" t="s">
        <v>0</v>
      </c>
      <c r="F292" s="139" t="s">
        <v>0</v>
      </c>
      <c r="G292" s="140" t="s">
        <v>0</v>
      </c>
      <c r="H292" s="141"/>
      <c r="I292" s="142"/>
      <c r="J292" s="143">
        <f t="shared" si="15"/>
        <v>0</v>
      </c>
      <c r="K292" s="111"/>
      <c r="L292" s="17"/>
      <c r="M292" s="144" t="s">
        <v>0</v>
      </c>
      <c r="N292" s="145" t="s">
        <v>27</v>
      </c>
      <c r="T292" s="23"/>
      <c r="AT292" s="10" t="s">
        <v>149</v>
      </c>
      <c r="AU292" s="10" t="s">
        <v>45</v>
      </c>
      <c r="AY292" s="10" t="s">
        <v>149</v>
      </c>
      <c r="BE292" s="33">
        <f>IF(N292="základná",J292,0)</f>
        <v>0</v>
      </c>
      <c r="BF292" s="33">
        <f>IF(N292="znížená",J292,0)</f>
        <v>0</v>
      </c>
      <c r="BG292" s="33">
        <f>IF(N292="zákl. prenesená",J292,0)</f>
        <v>0</v>
      </c>
      <c r="BH292" s="33">
        <f>IF(N292="zníž. prenesená",J292,0)</f>
        <v>0</v>
      </c>
      <c r="BI292" s="33">
        <f>IF(N292="nulová",J292,0)</f>
        <v>0</v>
      </c>
      <c r="BJ292" s="10" t="s">
        <v>46</v>
      </c>
      <c r="BK292" s="33">
        <f>I292*H292</f>
        <v>0</v>
      </c>
    </row>
    <row r="293" spans="2:65" s="1" customFormat="1" ht="16.350000000000001" customHeight="1" x14ac:dyDescent="0.2">
      <c r="B293" s="17"/>
      <c r="C293" s="137" t="s">
        <v>0</v>
      </c>
      <c r="D293" s="137" t="s">
        <v>91</v>
      </c>
      <c r="E293" s="138" t="s">
        <v>0</v>
      </c>
      <c r="F293" s="139" t="s">
        <v>0</v>
      </c>
      <c r="G293" s="140" t="s">
        <v>0</v>
      </c>
      <c r="H293" s="141"/>
      <c r="I293" s="142"/>
      <c r="J293" s="143">
        <f t="shared" si="15"/>
        <v>0</v>
      </c>
      <c r="K293" s="111"/>
      <c r="L293" s="17"/>
      <c r="M293" s="144" t="s">
        <v>0</v>
      </c>
      <c r="N293" s="145" t="s">
        <v>27</v>
      </c>
      <c r="T293" s="23"/>
      <c r="AT293" s="10" t="s">
        <v>149</v>
      </c>
      <c r="AU293" s="10" t="s">
        <v>45</v>
      </c>
      <c r="AY293" s="10" t="s">
        <v>149</v>
      </c>
      <c r="BE293" s="33">
        <f>IF(N293="základná",J293,0)</f>
        <v>0</v>
      </c>
      <c r="BF293" s="33">
        <f>IF(N293="znížená",J293,0)</f>
        <v>0</v>
      </c>
      <c r="BG293" s="33">
        <f>IF(N293="zákl. prenesená",J293,0)</f>
        <v>0</v>
      </c>
      <c r="BH293" s="33">
        <f>IF(N293="zníž. prenesená",J293,0)</f>
        <v>0</v>
      </c>
      <c r="BI293" s="33">
        <f>IF(N293="nulová",J293,0)</f>
        <v>0</v>
      </c>
      <c r="BJ293" s="10" t="s">
        <v>46</v>
      </c>
      <c r="BK293" s="33">
        <f>I293*H293</f>
        <v>0</v>
      </c>
    </row>
    <row r="294" spans="2:65" s="1" customFormat="1" ht="16.350000000000001" customHeight="1" x14ac:dyDescent="0.2">
      <c r="B294" s="17"/>
      <c r="C294" s="137" t="s">
        <v>0</v>
      </c>
      <c r="D294" s="137" t="s">
        <v>91</v>
      </c>
      <c r="E294" s="138" t="s">
        <v>0</v>
      </c>
      <c r="F294" s="139" t="s">
        <v>0</v>
      </c>
      <c r="G294" s="140" t="s">
        <v>0</v>
      </c>
      <c r="H294" s="141"/>
      <c r="I294" s="142"/>
      <c r="J294" s="143">
        <f t="shared" si="15"/>
        <v>0</v>
      </c>
      <c r="K294" s="111"/>
      <c r="L294" s="17"/>
      <c r="M294" s="144" t="s">
        <v>0</v>
      </c>
      <c r="N294" s="145" t="s">
        <v>27</v>
      </c>
      <c r="T294" s="23"/>
      <c r="AT294" s="10" t="s">
        <v>149</v>
      </c>
      <c r="AU294" s="10" t="s">
        <v>45</v>
      </c>
      <c r="AY294" s="10" t="s">
        <v>149</v>
      </c>
      <c r="BE294" s="33">
        <f>IF(N294="základná",J294,0)</f>
        <v>0</v>
      </c>
      <c r="BF294" s="33">
        <f>IF(N294="znížená",J294,0)</f>
        <v>0</v>
      </c>
      <c r="BG294" s="33">
        <f>IF(N294="zákl. prenesená",J294,0)</f>
        <v>0</v>
      </c>
      <c r="BH294" s="33">
        <f>IF(N294="zníž. prenesená",J294,0)</f>
        <v>0</v>
      </c>
      <c r="BI294" s="33">
        <f>IF(N294="nulová",J294,0)</f>
        <v>0</v>
      </c>
      <c r="BJ294" s="10" t="s">
        <v>46</v>
      </c>
      <c r="BK294" s="33">
        <f>I294*H294</f>
        <v>0</v>
      </c>
    </row>
    <row r="295" spans="2:65" s="1" customFormat="1" ht="16.350000000000001" customHeight="1" x14ac:dyDescent="0.2">
      <c r="B295" s="17"/>
      <c r="C295" s="137" t="s">
        <v>0</v>
      </c>
      <c r="D295" s="137" t="s">
        <v>91</v>
      </c>
      <c r="E295" s="138" t="s">
        <v>0</v>
      </c>
      <c r="F295" s="139" t="s">
        <v>0</v>
      </c>
      <c r="G295" s="140" t="s">
        <v>0</v>
      </c>
      <c r="H295" s="141"/>
      <c r="I295" s="142"/>
      <c r="J295" s="143">
        <f t="shared" si="15"/>
        <v>0</v>
      </c>
      <c r="K295" s="111"/>
      <c r="L295" s="17"/>
      <c r="M295" s="144" t="s">
        <v>0</v>
      </c>
      <c r="N295" s="145" t="s">
        <v>27</v>
      </c>
      <c r="O295" s="146"/>
      <c r="P295" s="146"/>
      <c r="Q295" s="146"/>
      <c r="R295" s="146"/>
      <c r="S295" s="146"/>
      <c r="T295" s="147"/>
      <c r="AT295" s="10" t="s">
        <v>149</v>
      </c>
      <c r="AU295" s="10" t="s">
        <v>45</v>
      </c>
      <c r="AY295" s="10" t="s">
        <v>149</v>
      </c>
      <c r="BE295" s="33">
        <f>IF(N295="základná",J295,0)</f>
        <v>0</v>
      </c>
      <c r="BF295" s="33">
        <f>IF(N295="znížená",J295,0)</f>
        <v>0</v>
      </c>
      <c r="BG295" s="33">
        <f>IF(N295="zákl. prenesená",J295,0)</f>
        <v>0</v>
      </c>
      <c r="BH295" s="33">
        <f>IF(N295="zníž. prenesená",J295,0)</f>
        <v>0</v>
      </c>
      <c r="BI295" s="33">
        <f>IF(N295="nulová",J295,0)</f>
        <v>0</v>
      </c>
      <c r="BJ295" s="10" t="s">
        <v>46</v>
      </c>
      <c r="BK295" s="33">
        <f>I295*H295</f>
        <v>0</v>
      </c>
    </row>
    <row r="296" spans="2:65" s="1" customFormat="1" ht="6.95" customHeight="1" x14ac:dyDescent="0.2">
      <c r="B296" s="18"/>
      <c r="C296" s="19"/>
      <c r="D296" s="19"/>
      <c r="E296" s="19"/>
      <c r="F296" s="19"/>
      <c r="G296" s="19"/>
      <c r="H296" s="19"/>
      <c r="I296" s="19"/>
      <c r="J296" s="19"/>
      <c r="K296" s="19"/>
      <c r="L296" s="17"/>
    </row>
  </sheetData>
  <sheetProtection algorithmName="SHA-512" hashValue="DeGZ6LE7wPPLryfMjeVTyAV1uY82BG9rjMu9x0WXwQqsF/LF6lZyKwdVbaybFY8dLaCyTugZ/r51gKQ9jvon9Q==" saltValue="iJ8Xdiyh+vVIy9/NFwOAyzzT4uOrYMgwrp/p5uNajbQj/CvvWeuOsvzbqqLGJ7eu8xbCpUiDURq5Qzya4s+RoA==" spinCount="100000" sheet="1" objects="1" scenarios="1" formatColumns="0" formatRows="0" autoFilter="0"/>
  <autoFilter ref="C140:K295" xr:uid="{00000000-0009-0000-0000-000000000000}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91:D296" xr:uid="{00000000-0002-0000-0000-000000000000}">
      <formula1>"K, M"</formula1>
    </dataValidation>
    <dataValidation type="list" allowBlank="1" showInputMessage="1" showErrorMessage="1" error="Povolené sú hodnoty základná, znížená, nulová." sqref="N291:N296" xr:uid="{00000000-0002-0000-00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61"/>
  <sheetViews>
    <sheetView showGridLines="0" tabSelected="1" topLeftCell="A97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0" t="s">
        <v>48</v>
      </c>
      <c r="AZ2" s="148" t="s">
        <v>327</v>
      </c>
      <c r="BA2" s="148" t="s">
        <v>0</v>
      </c>
      <c r="BB2" s="148" t="s">
        <v>0</v>
      </c>
      <c r="BC2" s="148" t="s">
        <v>482</v>
      </c>
      <c r="BD2" s="148" t="s">
        <v>46</v>
      </c>
    </row>
    <row r="3" spans="2:56" ht="6.95" customHeight="1" x14ac:dyDescent="0.2">
      <c r="B3" s="37"/>
      <c r="C3" s="38"/>
      <c r="D3" s="38"/>
      <c r="E3" s="38"/>
      <c r="F3" s="38"/>
      <c r="G3" s="38"/>
      <c r="H3" s="38"/>
      <c r="I3" s="38"/>
      <c r="J3" s="38"/>
      <c r="K3" s="38"/>
      <c r="L3" s="11"/>
      <c r="AT3" s="10" t="s">
        <v>44</v>
      </c>
      <c r="AZ3" s="148" t="s">
        <v>326</v>
      </c>
      <c r="BA3" s="148" t="s">
        <v>0</v>
      </c>
      <c r="BB3" s="148" t="s">
        <v>0</v>
      </c>
      <c r="BC3" s="148" t="s">
        <v>483</v>
      </c>
      <c r="BD3" s="148" t="s">
        <v>46</v>
      </c>
    </row>
    <row r="4" spans="2:56" ht="24.95" customHeight="1" x14ac:dyDescent="0.2">
      <c r="B4" s="11"/>
      <c r="D4" s="12" t="s">
        <v>54</v>
      </c>
      <c r="L4" s="11"/>
      <c r="M4" s="39" t="s">
        <v>3</v>
      </c>
      <c r="AT4" s="10" t="s">
        <v>1</v>
      </c>
      <c r="AZ4" s="148" t="s">
        <v>154</v>
      </c>
      <c r="BA4" s="148" t="s">
        <v>153</v>
      </c>
      <c r="BB4" s="148" t="s">
        <v>0</v>
      </c>
      <c r="BC4" s="148" t="s">
        <v>484</v>
      </c>
      <c r="BD4" s="148" t="s">
        <v>46</v>
      </c>
    </row>
    <row r="5" spans="2:56" ht="6.95" customHeight="1" x14ac:dyDescent="0.2">
      <c r="B5" s="11"/>
      <c r="L5" s="11"/>
      <c r="AZ5" s="148" t="s">
        <v>155</v>
      </c>
      <c r="BA5" s="148" t="s">
        <v>153</v>
      </c>
      <c r="BB5" s="148" t="s">
        <v>0</v>
      </c>
      <c r="BC5" s="148" t="s">
        <v>156</v>
      </c>
      <c r="BD5" s="148" t="s">
        <v>46</v>
      </c>
    </row>
    <row r="6" spans="2:56" ht="12" customHeight="1" x14ac:dyDescent="0.2">
      <c r="B6" s="11"/>
      <c r="D6" s="14" t="s">
        <v>4</v>
      </c>
      <c r="L6" s="11"/>
      <c r="AZ6" s="148" t="s">
        <v>150</v>
      </c>
      <c r="BA6" s="148" t="s">
        <v>0</v>
      </c>
      <c r="BB6" s="148" t="s">
        <v>0</v>
      </c>
      <c r="BC6" s="148" t="s">
        <v>485</v>
      </c>
      <c r="BD6" s="148" t="s">
        <v>46</v>
      </c>
    </row>
    <row r="7" spans="2:56" ht="16.5" customHeight="1" x14ac:dyDescent="0.2">
      <c r="B7" s="11"/>
      <c r="E7" s="164" t="e">
        <f>#REF!</f>
        <v>#REF!</v>
      </c>
      <c r="F7" s="165"/>
      <c r="G7" s="165"/>
      <c r="H7" s="165"/>
      <c r="L7" s="11"/>
      <c r="AZ7" s="148" t="s">
        <v>486</v>
      </c>
      <c r="BA7" s="148" t="s">
        <v>0</v>
      </c>
      <c r="BB7" s="148" t="s">
        <v>0</v>
      </c>
      <c r="BC7" s="148" t="s">
        <v>487</v>
      </c>
      <c r="BD7" s="148" t="s">
        <v>46</v>
      </c>
    </row>
    <row r="8" spans="2:56" s="1" customFormat="1" ht="12" customHeight="1" x14ac:dyDescent="0.2">
      <c r="B8" s="17"/>
      <c r="D8" s="14" t="s">
        <v>55</v>
      </c>
      <c r="L8" s="17"/>
    </row>
    <row r="9" spans="2:56" s="1" customFormat="1" ht="16.5" customHeight="1" x14ac:dyDescent="0.2">
      <c r="B9" s="17"/>
      <c r="E9" s="166" t="s">
        <v>488</v>
      </c>
      <c r="F9" s="167"/>
      <c r="G9" s="167"/>
      <c r="H9" s="167"/>
      <c r="L9" s="17"/>
    </row>
    <row r="10" spans="2:56" s="1" customFormat="1" x14ac:dyDescent="0.2">
      <c r="B10" s="17"/>
      <c r="L10" s="17"/>
    </row>
    <row r="11" spans="2:56" s="1" customFormat="1" ht="12" customHeight="1" x14ac:dyDescent="0.2">
      <c r="B11" s="17"/>
      <c r="D11" s="14" t="s">
        <v>5</v>
      </c>
      <c r="F11" s="13" t="s">
        <v>0</v>
      </c>
      <c r="I11" s="14" t="s">
        <v>6</v>
      </c>
      <c r="J11" s="13" t="s">
        <v>0</v>
      </c>
      <c r="L11" s="17"/>
    </row>
    <row r="12" spans="2:56" s="1" customFormat="1" ht="12" customHeight="1" x14ac:dyDescent="0.2">
      <c r="B12" s="17"/>
      <c r="D12" s="14" t="s">
        <v>7</v>
      </c>
      <c r="F12" s="13" t="s">
        <v>8</v>
      </c>
      <c r="I12" s="14" t="s">
        <v>9</v>
      </c>
      <c r="J12" s="22" t="e">
        <f>#REF!</f>
        <v>#REF!</v>
      </c>
      <c r="L12" s="17"/>
    </row>
    <row r="13" spans="2:56" s="1" customFormat="1" ht="10.9" customHeight="1" x14ac:dyDescent="0.2">
      <c r="B13" s="17"/>
      <c r="L13" s="17"/>
    </row>
    <row r="14" spans="2:56" s="1" customFormat="1" ht="12" customHeight="1" x14ac:dyDescent="0.2">
      <c r="B14" s="17"/>
      <c r="D14" s="14" t="s">
        <v>10</v>
      </c>
      <c r="I14" s="14" t="s">
        <v>11</v>
      </c>
      <c r="J14" s="13" t="s">
        <v>12</v>
      </c>
      <c r="L14" s="17"/>
    </row>
    <row r="15" spans="2:56" s="1" customFormat="1" ht="18" customHeight="1" x14ac:dyDescent="0.2">
      <c r="B15" s="17"/>
      <c r="E15" s="13" t="s">
        <v>13</v>
      </c>
      <c r="I15" s="14" t="s">
        <v>14</v>
      </c>
      <c r="J15" s="13" t="s">
        <v>15</v>
      </c>
      <c r="L15" s="17"/>
    </row>
    <row r="16" spans="2:56" s="1" customFormat="1" ht="6.95" customHeight="1" x14ac:dyDescent="0.2">
      <c r="B16" s="17"/>
      <c r="L16" s="17"/>
    </row>
    <row r="17" spans="2:12" s="1" customFormat="1" ht="12" customHeight="1" x14ac:dyDescent="0.2">
      <c r="B17" s="17"/>
      <c r="D17" s="14" t="s">
        <v>16</v>
      </c>
      <c r="I17" s="14" t="s">
        <v>11</v>
      </c>
      <c r="J17" s="15" t="e">
        <f>#REF!</f>
        <v>#REF!</v>
      </c>
      <c r="L17" s="17"/>
    </row>
    <row r="18" spans="2:12" s="1" customFormat="1" ht="18" customHeight="1" x14ac:dyDescent="0.2">
      <c r="B18" s="17"/>
      <c r="E18" s="169" t="e">
        <f>#REF!</f>
        <v>#REF!</v>
      </c>
      <c r="F18" s="170"/>
      <c r="G18" s="170"/>
      <c r="H18" s="170"/>
      <c r="I18" s="14" t="s">
        <v>14</v>
      </c>
      <c r="J18" s="15" t="e">
        <f>#REF!</f>
        <v>#REF!</v>
      </c>
      <c r="L18" s="17"/>
    </row>
    <row r="19" spans="2:12" s="1" customFormat="1" ht="6.95" customHeight="1" x14ac:dyDescent="0.2">
      <c r="B19" s="17"/>
      <c r="L19" s="17"/>
    </row>
    <row r="20" spans="2:12" s="1" customFormat="1" ht="12" customHeight="1" x14ac:dyDescent="0.2">
      <c r="B20" s="17"/>
      <c r="D20" s="14" t="s">
        <v>17</v>
      </c>
      <c r="I20" s="14" t="s">
        <v>11</v>
      </c>
      <c r="J20" s="13" t="e">
        <f>IF(#REF!="","",#REF!)</f>
        <v>#REF!</v>
      </c>
      <c r="L20" s="17"/>
    </row>
    <row r="21" spans="2:12" s="1" customFormat="1" ht="18" customHeight="1" x14ac:dyDescent="0.2">
      <c r="B21" s="17"/>
      <c r="E21" s="13" t="e">
        <f>IF(#REF!="","",#REF!)</f>
        <v>#REF!</v>
      </c>
      <c r="I21" s="14" t="s">
        <v>14</v>
      </c>
      <c r="J21" s="13" t="e">
        <f>IF(#REF!="","",#REF!)</f>
        <v>#REF!</v>
      </c>
      <c r="L21" s="17"/>
    </row>
    <row r="22" spans="2:12" s="1" customFormat="1" ht="6.95" customHeight="1" x14ac:dyDescent="0.2">
      <c r="B22" s="17"/>
      <c r="L22" s="17"/>
    </row>
    <row r="23" spans="2:12" s="1" customFormat="1" ht="12" customHeight="1" x14ac:dyDescent="0.2">
      <c r="B23" s="17"/>
      <c r="D23" s="14" t="s">
        <v>19</v>
      </c>
      <c r="I23" s="14" t="s">
        <v>11</v>
      </c>
      <c r="J23" s="13" t="e">
        <f>IF(#REF!="","",#REF!)</f>
        <v>#REF!</v>
      </c>
      <c r="L23" s="17"/>
    </row>
    <row r="24" spans="2:12" s="1" customFormat="1" ht="18" customHeight="1" x14ac:dyDescent="0.2">
      <c r="B24" s="17"/>
      <c r="E24" s="13" t="e">
        <f>IF(#REF!="","",#REF!)</f>
        <v>#REF!</v>
      </c>
      <c r="I24" s="14" t="s">
        <v>14</v>
      </c>
      <c r="J24" s="13" t="e">
        <f>IF(#REF!="","",#REF!)</f>
        <v>#REF!</v>
      </c>
      <c r="L24" s="17"/>
    </row>
    <row r="25" spans="2:12" s="1" customFormat="1" ht="6.95" customHeight="1" x14ac:dyDescent="0.2">
      <c r="B25" s="17"/>
      <c r="L25" s="17"/>
    </row>
    <row r="26" spans="2:12" s="1" customFormat="1" ht="12" customHeight="1" x14ac:dyDescent="0.2">
      <c r="B26" s="17"/>
      <c r="D26" s="14" t="s">
        <v>20</v>
      </c>
      <c r="L26" s="17"/>
    </row>
    <row r="27" spans="2:12" s="2" customFormat="1" ht="16.5" customHeight="1" x14ac:dyDescent="0.2">
      <c r="B27" s="40"/>
      <c r="E27" s="171" t="s">
        <v>0</v>
      </c>
      <c r="F27" s="171"/>
      <c r="G27" s="171"/>
      <c r="H27" s="171"/>
      <c r="L27" s="40"/>
    </row>
    <row r="28" spans="2:12" s="1" customFormat="1" ht="6.95" customHeight="1" x14ac:dyDescent="0.2">
      <c r="B28" s="17"/>
      <c r="L28" s="17"/>
    </row>
    <row r="29" spans="2:12" s="1" customFormat="1" ht="6.95" customHeight="1" x14ac:dyDescent="0.2">
      <c r="B29" s="17"/>
      <c r="D29" s="28"/>
      <c r="E29" s="28"/>
      <c r="F29" s="28"/>
      <c r="G29" s="28"/>
      <c r="H29" s="28"/>
      <c r="I29" s="28"/>
      <c r="J29" s="28"/>
      <c r="K29" s="28"/>
      <c r="L29" s="17"/>
    </row>
    <row r="30" spans="2:12" s="1" customFormat="1" ht="14.45" customHeight="1" x14ac:dyDescent="0.2">
      <c r="B30" s="17"/>
      <c r="D30" s="13" t="s">
        <v>56</v>
      </c>
      <c r="J30" s="41">
        <f>J96</f>
        <v>0</v>
      </c>
      <c r="L30" s="17"/>
    </row>
    <row r="31" spans="2:12" s="1" customFormat="1" ht="14.45" customHeight="1" x14ac:dyDescent="0.2">
      <c r="B31" s="17"/>
      <c r="D31" s="42" t="s">
        <v>52</v>
      </c>
      <c r="J31" s="41">
        <f>J111</f>
        <v>0</v>
      </c>
      <c r="L31" s="17"/>
    </row>
    <row r="32" spans="2:12" s="1" customFormat="1" ht="25.35" customHeight="1" x14ac:dyDescent="0.2">
      <c r="B32" s="17"/>
      <c r="D32" s="43" t="s">
        <v>21</v>
      </c>
      <c r="J32" s="30">
        <f>ROUND(J30 + J31, 2)</f>
        <v>0</v>
      </c>
      <c r="L32" s="17"/>
    </row>
    <row r="33" spans="2:12" s="1" customFormat="1" ht="6.95" customHeight="1" x14ac:dyDescent="0.2">
      <c r="B33" s="17"/>
      <c r="D33" s="28"/>
      <c r="E33" s="28"/>
      <c r="F33" s="28"/>
      <c r="G33" s="28"/>
      <c r="H33" s="28"/>
      <c r="I33" s="28"/>
      <c r="J33" s="28"/>
      <c r="K33" s="28"/>
      <c r="L33" s="17"/>
    </row>
    <row r="34" spans="2:12" s="1" customFormat="1" ht="14.45" customHeight="1" x14ac:dyDescent="0.2">
      <c r="B34" s="17"/>
      <c r="F34" s="44" t="s">
        <v>23</v>
      </c>
      <c r="I34" s="44" t="s">
        <v>22</v>
      </c>
      <c r="J34" s="44" t="s">
        <v>24</v>
      </c>
      <c r="L34" s="17"/>
    </row>
    <row r="35" spans="2:12" s="1" customFormat="1" ht="14.45" customHeight="1" x14ac:dyDescent="0.2">
      <c r="B35" s="17"/>
      <c r="D35" s="45" t="s">
        <v>25</v>
      </c>
      <c r="E35" s="46" t="s">
        <v>26</v>
      </c>
      <c r="F35" s="47">
        <f>ROUND((ROUND((SUM(BE111:BE118) + SUM(BE138:BE254)),  2) + SUM(BE256:BE260)), 2)</f>
        <v>0</v>
      </c>
      <c r="G35" s="48"/>
      <c r="H35" s="48"/>
      <c r="I35" s="49">
        <v>0.2</v>
      </c>
      <c r="J35" s="47">
        <f>ROUND((ROUND(((SUM(BE111:BE118) + SUM(BE138:BE254))*I35),  2) + (SUM(BE256:BE260)*I35)), 2)</f>
        <v>0</v>
      </c>
      <c r="L35" s="17"/>
    </row>
    <row r="36" spans="2:12" s="1" customFormat="1" ht="14.45" customHeight="1" x14ac:dyDescent="0.2">
      <c r="B36" s="17"/>
      <c r="E36" s="46" t="s">
        <v>27</v>
      </c>
      <c r="F36" s="47">
        <f>ROUND((ROUND((SUM(BF111:BF118) + SUM(BF138:BF254)),  2) + SUM(BF256:BF260)), 2)</f>
        <v>0</v>
      </c>
      <c r="G36" s="48"/>
      <c r="H36" s="48"/>
      <c r="I36" s="49">
        <v>0.2</v>
      </c>
      <c r="J36" s="47">
        <f>ROUND((ROUND(((SUM(BF111:BF118) + SUM(BF138:BF254))*I36),  2) + (SUM(BF256:BF260)*I36)), 2)</f>
        <v>0</v>
      </c>
      <c r="L36" s="17"/>
    </row>
    <row r="37" spans="2:12" s="1" customFormat="1" ht="14.45" hidden="1" customHeight="1" x14ac:dyDescent="0.2">
      <c r="B37" s="17"/>
      <c r="E37" s="14" t="s">
        <v>28</v>
      </c>
      <c r="F37" s="50">
        <f>ROUND((ROUND((SUM(BG111:BG118) + SUM(BG138:BG254)),  2) + SUM(BG256:BG260)), 2)</f>
        <v>0</v>
      </c>
      <c r="I37" s="51">
        <v>0.2</v>
      </c>
      <c r="J37" s="50">
        <f>0</f>
        <v>0</v>
      </c>
      <c r="L37" s="17"/>
    </row>
    <row r="38" spans="2:12" s="1" customFormat="1" ht="14.45" hidden="1" customHeight="1" x14ac:dyDescent="0.2">
      <c r="B38" s="17"/>
      <c r="E38" s="14" t="s">
        <v>29</v>
      </c>
      <c r="F38" s="50">
        <f>ROUND((ROUND((SUM(BH111:BH118) + SUM(BH138:BH254)),  2) + SUM(BH256:BH260)), 2)</f>
        <v>0</v>
      </c>
      <c r="I38" s="51">
        <v>0.2</v>
      </c>
      <c r="J38" s="50">
        <f>0</f>
        <v>0</v>
      </c>
      <c r="L38" s="17"/>
    </row>
    <row r="39" spans="2:12" s="1" customFormat="1" ht="14.45" hidden="1" customHeight="1" x14ac:dyDescent="0.2">
      <c r="B39" s="17"/>
      <c r="E39" s="46" t="s">
        <v>30</v>
      </c>
      <c r="F39" s="47">
        <f>ROUND((ROUND((SUM(BI111:BI118) + SUM(BI138:BI254)),  2) + SUM(BI256:BI260)), 2)</f>
        <v>0</v>
      </c>
      <c r="G39" s="48"/>
      <c r="H39" s="48"/>
      <c r="I39" s="49">
        <v>0</v>
      </c>
      <c r="J39" s="47">
        <f>0</f>
        <v>0</v>
      </c>
      <c r="L39" s="17"/>
    </row>
    <row r="40" spans="2:12" s="1" customFormat="1" ht="6.95" customHeight="1" x14ac:dyDescent="0.2">
      <c r="B40" s="17"/>
      <c r="L40" s="17"/>
    </row>
    <row r="41" spans="2:12" s="1" customFormat="1" ht="25.35" customHeight="1" x14ac:dyDescent="0.2">
      <c r="B41" s="17"/>
      <c r="C41" s="35"/>
      <c r="D41" s="52" t="s">
        <v>31</v>
      </c>
      <c r="E41" s="53"/>
      <c r="F41" s="53"/>
      <c r="G41" s="54" t="s">
        <v>32</v>
      </c>
      <c r="H41" s="55" t="s">
        <v>33</v>
      </c>
      <c r="I41" s="53"/>
      <c r="J41" s="56">
        <f>SUM(J32:J39)</f>
        <v>0</v>
      </c>
      <c r="K41" s="57"/>
      <c r="L41" s="17"/>
    </row>
    <row r="42" spans="2:12" s="1" customFormat="1" ht="14.45" customHeight="1" x14ac:dyDescent="0.2">
      <c r="B42" s="17"/>
      <c r="L42" s="17"/>
    </row>
    <row r="43" spans="2:12" ht="14.45" customHeight="1" x14ac:dyDescent="0.2">
      <c r="B43" s="11"/>
      <c r="L43" s="11"/>
    </row>
    <row r="44" spans="2:12" ht="14.45" customHeight="1" x14ac:dyDescent="0.2">
      <c r="B44" s="11"/>
      <c r="L44" s="11"/>
    </row>
    <row r="45" spans="2:12" ht="14.45" customHeight="1" x14ac:dyDescent="0.2">
      <c r="B45" s="11"/>
      <c r="L45" s="11"/>
    </row>
    <row r="46" spans="2:12" ht="14.45" customHeight="1" x14ac:dyDescent="0.2">
      <c r="B46" s="11"/>
      <c r="L46" s="11"/>
    </row>
    <row r="47" spans="2:12" ht="14.45" customHeight="1" x14ac:dyDescent="0.2">
      <c r="B47" s="11"/>
      <c r="L47" s="11"/>
    </row>
    <row r="48" spans="2:12" ht="14.45" customHeight="1" x14ac:dyDescent="0.2">
      <c r="B48" s="11"/>
      <c r="L48" s="11"/>
    </row>
    <row r="49" spans="2:12" ht="14.45" customHeight="1" x14ac:dyDescent="0.2">
      <c r="B49" s="11"/>
      <c r="L49" s="11"/>
    </row>
    <row r="50" spans="2:12" s="1" customFormat="1" ht="14.45" customHeight="1" x14ac:dyDescent="0.2">
      <c r="B50" s="17"/>
      <c r="D50" s="58" t="s">
        <v>34</v>
      </c>
      <c r="E50" s="59"/>
      <c r="F50" s="59"/>
      <c r="G50" s="58" t="s">
        <v>35</v>
      </c>
      <c r="H50" s="59"/>
      <c r="I50" s="59"/>
      <c r="J50" s="59"/>
      <c r="K50" s="59"/>
      <c r="L50" s="17"/>
    </row>
    <row r="51" spans="2:12" x14ac:dyDescent="0.2">
      <c r="B51" s="11"/>
      <c r="L51" s="11"/>
    </row>
    <row r="52" spans="2:12" x14ac:dyDescent="0.2">
      <c r="B52" s="11"/>
      <c r="L52" s="11"/>
    </row>
    <row r="53" spans="2:12" x14ac:dyDescent="0.2">
      <c r="B53" s="11"/>
      <c r="L53" s="11"/>
    </row>
    <row r="54" spans="2:12" x14ac:dyDescent="0.2">
      <c r="B54" s="11"/>
      <c r="L54" s="11"/>
    </row>
    <row r="55" spans="2:12" x14ac:dyDescent="0.2">
      <c r="B55" s="11"/>
      <c r="L55" s="11"/>
    </row>
    <row r="56" spans="2:12" x14ac:dyDescent="0.2">
      <c r="B56" s="11"/>
      <c r="L56" s="11"/>
    </row>
    <row r="57" spans="2:12" x14ac:dyDescent="0.2">
      <c r="B57" s="11"/>
      <c r="L57" s="11"/>
    </row>
    <row r="58" spans="2:12" x14ac:dyDescent="0.2">
      <c r="B58" s="11"/>
      <c r="L58" s="11"/>
    </row>
    <row r="59" spans="2:12" x14ac:dyDescent="0.2">
      <c r="B59" s="11"/>
      <c r="L59" s="11"/>
    </row>
    <row r="60" spans="2:12" x14ac:dyDescent="0.2">
      <c r="B60" s="11"/>
      <c r="L60" s="11"/>
    </row>
    <row r="61" spans="2:12" s="1" customFormat="1" ht="12.75" x14ac:dyDescent="0.2">
      <c r="B61" s="17"/>
      <c r="D61" s="60" t="s">
        <v>36</v>
      </c>
      <c r="E61" s="61"/>
      <c r="F61" s="62" t="s">
        <v>37</v>
      </c>
      <c r="G61" s="60" t="s">
        <v>36</v>
      </c>
      <c r="H61" s="61"/>
      <c r="I61" s="61"/>
      <c r="J61" s="63" t="s">
        <v>37</v>
      </c>
      <c r="K61" s="61"/>
      <c r="L61" s="17"/>
    </row>
    <row r="62" spans="2:12" x14ac:dyDescent="0.2">
      <c r="B62" s="11"/>
      <c r="L62" s="11"/>
    </row>
    <row r="63" spans="2:12" x14ac:dyDescent="0.2">
      <c r="B63" s="11"/>
      <c r="L63" s="11"/>
    </row>
    <row r="64" spans="2:12" x14ac:dyDescent="0.2">
      <c r="B64" s="11"/>
      <c r="L64" s="11"/>
    </row>
    <row r="65" spans="2:12" s="1" customFormat="1" ht="12.75" x14ac:dyDescent="0.2">
      <c r="B65" s="17"/>
      <c r="D65" s="58" t="s">
        <v>38</v>
      </c>
      <c r="E65" s="59"/>
      <c r="F65" s="59"/>
      <c r="G65" s="58" t="s">
        <v>39</v>
      </c>
      <c r="H65" s="59"/>
      <c r="I65" s="59"/>
      <c r="J65" s="59"/>
      <c r="K65" s="59"/>
      <c r="L65" s="17"/>
    </row>
    <row r="66" spans="2:12" x14ac:dyDescent="0.2">
      <c r="B66" s="11"/>
      <c r="L66" s="11"/>
    </row>
    <row r="67" spans="2:12" x14ac:dyDescent="0.2">
      <c r="B67" s="11"/>
      <c r="L67" s="11"/>
    </row>
    <row r="68" spans="2:12" x14ac:dyDescent="0.2">
      <c r="B68" s="11"/>
      <c r="L68" s="11"/>
    </row>
    <row r="69" spans="2:12" x14ac:dyDescent="0.2">
      <c r="B69" s="11"/>
      <c r="L69" s="11"/>
    </row>
    <row r="70" spans="2:12" x14ac:dyDescent="0.2">
      <c r="B70" s="11"/>
      <c r="L70" s="11"/>
    </row>
    <row r="71" spans="2:12" x14ac:dyDescent="0.2">
      <c r="B71" s="11"/>
      <c r="L71" s="11"/>
    </row>
    <row r="72" spans="2:12" x14ac:dyDescent="0.2">
      <c r="B72" s="11"/>
      <c r="L72" s="11"/>
    </row>
    <row r="73" spans="2:12" x14ac:dyDescent="0.2">
      <c r="B73" s="11"/>
      <c r="L73" s="11"/>
    </row>
    <row r="74" spans="2:12" x14ac:dyDescent="0.2">
      <c r="B74" s="11"/>
      <c r="L74" s="11"/>
    </row>
    <row r="75" spans="2:12" x14ac:dyDescent="0.2">
      <c r="B75" s="11"/>
      <c r="L75" s="11"/>
    </row>
    <row r="76" spans="2:12" s="1" customFormat="1" ht="12.75" x14ac:dyDescent="0.2">
      <c r="B76" s="17"/>
      <c r="D76" s="60" t="s">
        <v>36</v>
      </c>
      <c r="E76" s="61"/>
      <c r="F76" s="62" t="s">
        <v>37</v>
      </c>
      <c r="G76" s="60" t="s">
        <v>36</v>
      </c>
      <c r="H76" s="61"/>
      <c r="I76" s="61"/>
      <c r="J76" s="63" t="s">
        <v>37</v>
      </c>
      <c r="K76" s="61"/>
      <c r="L76" s="17"/>
    </row>
    <row r="77" spans="2:12" s="1" customFormat="1" ht="14.45" customHeight="1" x14ac:dyDescent="0.2"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7"/>
    </row>
    <row r="81" spans="2:47" s="1" customFormat="1" ht="6.95" customHeight="1" x14ac:dyDescent="0.2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17"/>
    </row>
    <row r="82" spans="2:47" s="1" customFormat="1" ht="24.95" customHeight="1" x14ac:dyDescent="0.2">
      <c r="B82" s="17"/>
      <c r="C82" s="12" t="s">
        <v>57</v>
      </c>
      <c r="L82" s="17"/>
    </row>
    <row r="83" spans="2:47" s="1" customFormat="1" ht="6.95" customHeight="1" x14ac:dyDescent="0.2">
      <c r="B83" s="17"/>
      <c r="L83" s="17"/>
    </row>
    <row r="84" spans="2:47" s="1" customFormat="1" ht="12" customHeight="1" x14ac:dyDescent="0.2">
      <c r="B84" s="17"/>
      <c r="C84" s="14" t="s">
        <v>4</v>
      </c>
      <c r="L84" s="17"/>
    </row>
    <row r="85" spans="2:47" s="1" customFormat="1" ht="16.5" customHeight="1" x14ac:dyDescent="0.2">
      <c r="B85" s="17"/>
      <c r="E85" s="164" t="e">
        <f>E7</f>
        <v>#REF!</v>
      </c>
      <c r="F85" s="165"/>
      <c r="G85" s="165"/>
      <c r="H85" s="165"/>
      <c r="L85" s="17"/>
    </row>
    <row r="86" spans="2:47" s="1" customFormat="1" ht="12" customHeight="1" x14ac:dyDescent="0.2">
      <c r="B86" s="17"/>
      <c r="C86" s="14" t="s">
        <v>55</v>
      </c>
      <c r="L86" s="17"/>
    </row>
    <row r="87" spans="2:47" s="1" customFormat="1" ht="16.5" customHeight="1" x14ac:dyDescent="0.2">
      <c r="B87" s="17"/>
      <c r="E87" s="166" t="str">
        <f>E9</f>
        <v xml:space="preserve">06 - Strecha 7 hala - hlavná obluková strecha </v>
      </c>
      <c r="F87" s="167"/>
      <c r="G87" s="167"/>
      <c r="H87" s="167"/>
      <c r="L87" s="17"/>
    </row>
    <row r="88" spans="2:47" s="1" customFormat="1" ht="6.95" customHeight="1" x14ac:dyDescent="0.2">
      <c r="B88" s="17"/>
      <c r="L88" s="17"/>
    </row>
    <row r="89" spans="2:47" s="1" customFormat="1" ht="12" customHeight="1" x14ac:dyDescent="0.2">
      <c r="B89" s="17"/>
      <c r="C89" s="14" t="s">
        <v>7</v>
      </c>
      <c r="F89" s="13" t="str">
        <f>F12</f>
        <v>Bratislava</v>
      </c>
      <c r="I89" s="14" t="s">
        <v>9</v>
      </c>
      <c r="J89" s="22" t="e">
        <f>IF(J12="","",J12)</f>
        <v>#REF!</v>
      </c>
      <c r="L89" s="17"/>
    </row>
    <row r="90" spans="2:47" s="1" customFormat="1" ht="6.95" customHeight="1" x14ac:dyDescent="0.2">
      <c r="B90" s="17"/>
      <c r="L90" s="17"/>
    </row>
    <row r="91" spans="2:47" s="1" customFormat="1" ht="15.2" customHeight="1" x14ac:dyDescent="0.2">
      <c r="B91" s="17"/>
      <c r="C91" s="14" t="s">
        <v>10</v>
      </c>
      <c r="F91" s="13" t="str">
        <f>E15</f>
        <v>Dopravný podnik Bratislava, akciová spoločnosť</v>
      </c>
      <c r="I91" s="14" t="s">
        <v>17</v>
      </c>
      <c r="J91" s="16" t="e">
        <f>E21</f>
        <v>#REF!</v>
      </c>
      <c r="L91" s="17"/>
    </row>
    <row r="92" spans="2:47" s="1" customFormat="1" ht="15.2" customHeight="1" x14ac:dyDescent="0.2">
      <c r="B92" s="17"/>
      <c r="C92" s="14" t="s">
        <v>16</v>
      </c>
      <c r="F92" s="13" t="e">
        <f>IF(E18="","",E18)</f>
        <v>#REF!</v>
      </c>
      <c r="I92" s="14" t="s">
        <v>19</v>
      </c>
      <c r="J92" s="16" t="e">
        <f>E24</f>
        <v>#REF!</v>
      </c>
      <c r="L92" s="17"/>
    </row>
    <row r="93" spans="2:47" s="1" customFormat="1" ht="10.35" customHeight="1" x14ac:dyDescent="0.2">
      <c r="B93" s="17"/>
      <c r="L93" s="17"/>
    </row>
    <row r="94" spans="2:47" s="1" customFormat="1" ht="29.25" customHeight="1" x14ac:dyDescent="0.2">
      <c r="B94" s="17"/>
      <c r="C94" s="64" t="s">
        <v>58</v>
      </c>
      <c r="D94" s="35"/>
      <c r="E94" s="35"/>
      <c r="F94" s="35"/>
      <c r="G94" s="35"/>
      <c r="H94" s="35"/>
      <c r="I94" s="35"/>
      <c r="J94" s="65" t="s">
        <v>59</v>
      </c>
      <c r="K94" s="35"/>
      <c r="L94" s="17"/>
    </row>
    <row r="95" spans="2:47" s="1" customFormat="1" ht="10.35" customHeight="1" x14ac:dyDescent="0.2">
      <c r="B95" s="17"/>
      <c r="L95" s="17"/>
    </row>
    <row r="96" spans="2:47" s="1" customFormat="1" ht="22.9" customHeight="1" x14ac:dyDescent="0.2">
      <c r="B96" s="17"/>
      <c r="C96" s="66" t="s">
        <v>60</v>
      </c>
      <c r="J96" s="30">
        <f>J138</f>
        <v>0</v>
      </c>
      <c r="L96" s="17"/>
      <c r="AU96" s="10" t="s">
        <v>61</v>
      </c>
    </row>
    <row r="97" spans="2:65" s="3" customFormat="1" ht="24.95" customHeight="1" x14ac:dyDescent="0.2">
      <c r="B97" s="67"/>
      <c r="D97" s="68" t="s">
        <v>62</v>
      </c>
      <c r="E97" s="69"/>
      <c r="F97" s="69"/>
      <c r="G97" s="69"/>
      <c r="H97" s="69"/>
      <c r="I97" s="69"/>
      <c r="J97" s="70">
        <f>J139</f>
        <v>0</v>
      </c>
      <c r="L97" s="67"/>
    </row>
    <row r="98" spans="2:65" s="4" customFormat="1" ht="19.899999999999999" customHeight="1" x14ac:dyDescent="0.2">
      <c r="B98" s="71"/>
      <c r="D98" s="72" t="s">
        <v>63</v>
      </c>
      <c r="E98" s="73"/>
      <c r="F98" s="73"/>
      <c r="G98" s="73"/>
      <c r="H98" s="73"/>
      <c r="I98" s="73"/>
      <c r="J98" s="74">
        <f>J140</f>
        <v>0</v>
      </c>
      <c r="L98" s="71"/>
    </row>
    <row r="99" spans="2:65" s="3" customFormat="1" ht="24.95" customHeight="1" x14ac:dyDescent="0.2">
      <c r="B99" s="67"/>
      <c r="D99" s="68" t="s">
        <v>158</v>
      </c>
      <c r="E99" s="69"/>
      <c r="F99" s="69"/>
      <c r="G99" s="69"/>
      <c r="H99" s="69"/>
      <c r="I99" s="69"/>
      <c r="J99" s="70">
        <f>J149</f>
        <v>0</v>
      </c>
      <c r="L99" s="67"/>
    </row>
    <row r="100" spans="2:65" s="4" customFormat="1" ht="19.899999999999999" customHeight="1" x14ac:dyDescent="0.2">
      <c r="B100" s="71"/>
      <c r="D100" s="72" t="s">
        <v>159</v>
      </c>
      <c r="E100" s="73"/>
      <c r="F100" s="73"/>
      <c r="G100" s="73"/>
      <c r="H100" s="73"/>
      <c r="I100" s="73"/>
      <c r="J100" s="74">
        <f>J150</f>
        <v>0</v>
      </c>
      <c r="L100" s="71"/>
    </row>
    <row r="101" spans="2:65" s="4" customFormat="1" ht="19.899999999999999" customHeight="1" x14ac:dyDescent="0.2">
      <c r="B101" s="71"/>
      <c r="D101" s="72" t="s">
        <v>160</v>
      </c>
      <c r="E101" s="73"/>
      <c r="F101" s="73"/>
      <c r="G101" s="73"/>
      <c r="H101" s="73"/>
      <c r="I101" s="73"/>
      <c r="J101" s="74">
        <f>J163</f>
        <v>0</v>
      </c>
      <c r="L101" s="71"/>
    </row>
    <row r="102" spans="2:65" s="4" customFormat="1" ht="19.899999999999999" customHeight="1" x14ac:dyDescent="0.2">
      <c r="B102" s="71"/>
      <c r="D102" s="72" t="s">
        <v>162</v>
      </c>
      <c r="E102" s="73"/>
      <c r="F102" s="73"/>
      <c r="G102" s="73"/>
      <c r="H102" s="73"/>
      <c r="I102" s="73"/>
      <c r="J102" s="74">
        <f>J208</f>
        <v>0</v>
      </c>
      <c r="L102" s="71"/>
    </row>
    <row r="103" spans="2:65" s="3" customFormat="1" ht="24.95" customHeight="1" x14ac:dyDescent="0.2">
      <c r="B103" s="67"/>
      <c r="D103" s="68" t="s">
        <v>163</v>
      </c>
      <c r="E103" s="69"/>
      <c r="F103" s="69"/>
      <c r="G103" s="69"/>
      <c r="H103" s="69"/>
      <c r="I103" s="69"/>
      <c r="J103" s="70">
        <f>J235</f>
        <v>0</v>
      </c>
      <c r="L103" s="67"/>
    </row>
    <row r="104" spans="2:65" s="4" customFormat="1" ht="19.899999999999999" customHeight="1" x14ac:dyDescent="0.2">
      <c r="B104" s="71"/>
      <c r="D104" s="72" t="s">
        <v>164</v>
      </c>
      <c r="E104" s="73"/>
      <c r="F104" s="73"/>
      <c r="G104" s="73"/>
      <c r="H104" s="73"/>
      <c r="I104" s="73"/>
      <c r="J104" s="74">
        <f>J236</f>
        <v>0</v>
      </c>
      <c r="L104" s="71"/>
    </row>
    <row r="105" spans="2:65" s="4" customFormat="1" ht="19.899999999999999" customHeight="1" x14ac:dyDescent="0.2">
      <c r="B105" s="71"/>
      <c r="D105" s="72" t="s">
        <v>165</v>
      </c>
      <c r="E105" s="73"/>
      <c r="F105" s="73"/>
      <c r="G105" s="73"/>
      <c r="H105" s="73"/>
      <c r="I105" s="73"/>
      <c r="J105" s="74">
        <f>J243</f>
        <v>0</v>
      </c>
      <c r="L105" s="71"/>
    </row>
    <row r="106" spans="2:65" s="3" customFormat="1" ht="24.95" customHeight="1" x14ac:dyDescent="0.2">
      <c r="B106" s="67"/>
      <c r="D106" s="68" t="s">
        <v>166</v>
      </c>
      <c r="E106" s="69"/>
      <c r="F106" s="69"/>
      <c r="G106" s="69"/>
      <c r="H106" s="69"/>
      <c r="I106" s="69"/>
      <c r="J106" s="70">
        <f>J245</f>
        <v>0</v>
      </c>
      <c r="L106" s="67"/>
    </row>
    <row r="107" spans="2:65" s="3" customFormat="1" ht="24.95" customHeight="1" x14ac:dyDescent="0.2">
      <c r="B107" s="67"/>
      <c r="D107" s="68" t="s">
        <v>65</v>
      </c>
      <c r="E107" s="69"/>
      <c r="F107" s="69"/>
      <c r="G107" s="69"/>
      <c r="H107" s="69"/>
      <c r="I107" s="69"/>
      <c r="J107" s="70">
        <f>J249</f>
        <v>0</v>
      </c>
      <c r="L107" s="67"/>
    </row>
    <row r="108" spans="2:65" s="3" customFormat="1" ht="21.75" customHeight="1" x14ac:dyDescent="0.2">
      <c r="B108" s="67"/>
      <c r="D108" s="75" t="s">
        <v>66</v>
      </c>
      <c r="J108" s="76">
        <f>J255</f>
        <v>0</v>
      </c>
      <c r="L108" s="67"/>
    </row>
    <row r="109" spans="2:65" s="1" customFormat="1" ht="21.75" customHeight="1" x14ac:dyDescent="0.2">
      <c r="B109" s="17"/>
      <c r="L109" s="17"/>
    </row>
    <row r="110" spans="2:65" s="1" customFormat="1" ht="6.95" customHeight="1" x14ac:dyDescent="0.2">
      <c r="B110" s="17"/>
      <c r="L110" s="17"/>
    </row>
    <row r="111" spans="2:65" s="1" customFormat="1" ht="29.25" customHeight="1" x14ac:dyDescent="0.2">
      <c r="B111" s="17"/>
      <c r="C111" s="66" t="s">
        <v>67</v>
      </c>
      <c r="J111" s="77">
        <f>ROUND(J112 + J113 + J114 + J115 + J116 + J117,2)</f>
        <v>0</v>
      </c>
      <c r="L111" s="17"/>
      <c r="N111" s="78" t="s">
        <v>25</v>
      </c>
    </row>
    <row r="112" spans="2:65" s="1" customFormat="1" ht="18" customHeight="1" x14ac:dyDescent="0.2">
      <c r="B112" s="17"/>
      <c r="D112" s="162" t="s">
        <v>68</v>
      </c>
      <c r="E112" s="163"/>
      <c r="F112" s="163"/>
      <c r="J112" s="32">
        <v>0</v>
      </c>
      <c r="L112" s="79"/>
      <c r="M112" s="80"/>
      <c r="N112" s="81" t="s">
        <v>27</v>
      </c>
      <c r="O112" s="80"/>
      <c r="P112" s="80"/>
      <c r="Q112" s="80"/>
      <c r="R112" s="80"/>
      <c r="S112" s="80"/>
      <c r="T112" s="80"/>
      <c r="U112" s="80"/>
      <c r="V112" s="80"/>
      <c r="W112" s="80"/>
      <c r="X112" s="80"/>
      <c r="Y112" s="80"/>
      <c r="Z112" s="80"/>
      <c r="AA112" s="80"/>
      <c r="AB112" s="80"/>
      <c r="AC112" s="80"/>
      <c r="AD112" s="80"/>
      <c r="AE112" s="80"/>
      <c r="AF112" s="80"/>
      <c r="AG112" s="80"/>
      <c r="AH112" s="80"/>
      <c r="AI112" s="80"/>
      <c r="AJ112" s="80"/>
      <c r="AK112" s="80"/>
      <c r="AL112" s="80"/>
      <c r="AM112" s="80"/>
      <c r="AN112" s="80"/>
      <c r="AO112" s="80"/>
      <c r="AP112" s="80"/>
      <c r="AQ112" s="80"/>
      <c r="AR112" s="80"/>
      <c r="AS112" s="80"/>
      <c r="AT112" s="80"/>
      <c r="AU112" s="80"/>
      <c r="AV112" s="80"/>
      <c r="AW112" s="80"/>
      <c r="AX112" s="80"/>
      <c r="AY112" s="82" t="s">
        <v>69</v>
      </c>
      <c r="AZ112" s="80"/>
      <c r="BA112" s="80"/>
      <c r="BB112" s="80"/>
      <c r="BC112" s="80"/>
      <c r="BD112" s="80"/>
      <c r="BE112" s="83">
        <f t="shared" ref="BE112:BE117" si="0">IF(N112="základná",J112,0)</f>
        <v>0</v>
      </c>
      <c r="BF112" s="83">
        <f t="shared" ref="BF112:BF117" si="1">IF(N112="znížená",J112,0)</f>
        <v>0</v>
      </c>
      <c r="BG112" s="83">
        <f t="shared" ref="BG112:BG117" si="2">IF(N112="zákl. prenesená",J112,0)</f>
        <v>0</v>
      </c>
      <c r="BH112" s="83">
        <f t="shared" ref="BH112:BH117" si="3">IF(N112="zníž. prenesená",J112,0)</f>
        <v>0</v>
      </c>
      <c r="BI112" s="83">
        <f t="shared" ref="BI112:BI117" si="4">IF(N112="nulová",J112,0)</f>
        <v>0</v>
      </c>
      <c r="BJ112" s="82" t="s">
        <v>46</v>
      </c>
      <c r="BK112" s="80"/>
      <c r="BL112" s="80"/>
      <c r="BM112" s="80"/>
    </row>
    <row r="113" spans="2:65" s="1" customFormat="1" ht="18" customHeight="1" x14ac:dyDescent="0.2">
      <c r="B113" s="17"/>
      <c r="D113" s="162" t="s">
        <v>70</v>
      </c>
      <c r="E113" s="163"/>
      <c r="F113" s="163"/>
      <c r="J113" s="32">
        <v>0</v>
      </c>
      <c r="L113" s="79"/>
      <c r="M113" s="80"/>
      <c r="N113" s="81" t="s">
        <v>27</v>
      </c>
      <c r="O113" s="80"/>
      <c r="P113" s="80"/>
      <c r="Q113" s="80"/>
      <c r="R113" s="80"/>
      <c r="S113" s="80"/>
      <c r="T113" s="80"/>
      <c r="U113" s="80"/>
      <c r="V113" s="80"/>
      <c r="W113" s="80"/>
      <c r="X113" s="80"/>
      <c r="Y113" s="80"/>
      <c r="Z113" s="80"/>
      <c r="AA113" s="80"/>
      <c r="AB113" s="80"/>
      <c r="AC113" s="80"/>
      <c r="AD113" s="80"/>
      <c r="AE113" s="80"/>
      <c r="AF113" s="80"/>
      <c r="AG113" s="80"/>
      <c r="AH113" s="80"/>
      <c r="AI113" s="80"/>
      <c r="AJ113" s="80"/>
      <c r="AK113" s="80"/>
      <c r="AL113" s="80"/>
      <c r="AM113" s="80"/>
      <c r="AN113" s="80"/>
      <c r="AO113" s="80"/>
      <c r="AP113" s="80"/>
      <c r="AQ113" s="80"/>
      <c r="AR113" s="80"/>
      <c r="AS113" s="80"/>
      <c r="AT113" s="80"/>
      <c r="AU113" s="80"/>
      <c r="AV113" s="80"/>
      <c r="AW113" s="80"/>
      <c r="AX113" s="80"/>
      <c r="AY113" s="82" t="s">
        <v>69</v>
      </c>
      <c r="AZ113" s="80"/>
      <c r="BA113" s="80"/>
      <c r="BB113" s="80"/>
      <c r="BC113" s="80"/>
      <c r="BD113" s="80"/>
      <c r="BE113" s="83">
        <f t="shared" si="0"/>
        <v>0</v>
      </c>
      <c r="BF113" s="83">
        <f t="shared" si="1"/>
        <v>0</v>
      </c>
      <c r="BG113" s="83">
        <f t="shared" si="2"/>
        <v>0</v>
      </c>
      <c r="BH113" s="83">
        <f t="shared" si="3"/>
        <v>0</v>
      </c>
      <c r="BI113" s="83">
        <f t="shared" si="4"/>
        <v>0</v>
      </c>
      <c r="BJ113" s="82" t="s">
        <v>46</v>
      </c>
      <c r="BK113" s="80"/>
      <c r="BL113" s="80"/>
      <c r="BM113" s="80"/>
    </row>
    <row r="114" spans="2:65" s="1" customFormat="1" ht="18" customHeight="1" x14ac:dyDescent="0.2">
      <c r="B114" s="17"/>
      <c r="D114" s="162" t="s">
        <v>71</v>
      </c>
      <c r="E114" s="163"/>
      <c r="F114" s="163"/>
      <c r="J114" s="32">
        <v>0</v>
      </c>
      <c r="L114" s="79"/>
      <c r="M114" s="80"/>
      <c r="N114" s="81" t="s">
        <v>27</v>
      </c>
      <c r="O114" s="80"/>
      <c r="P114" s="80"/>
      <c r="Q114" s="80"/>
      <c r="R114" s="80"/>
      <c r="S114" s="80"/>
      <c r="T114" s="80"/>
      <c r="U114" s="80"/>
      <c r="V114" s="80"/>
      <c r="W114" s="80"/>
      <c r="X114" s="80"/>
      <c r="Y114" s="80"/>
      <c r="Z114" s="80"/>
      <c r="AA114" s="80"/>
      <c r="AB114" s="80"/>
      <c r="AC114" s="80"/>
      <c r="AD114" s="80"/>
      <c r="AE114" s="80"/>
      <c r="AF114" s="80"/>
      <c r="AG114" s="80"/>
      <c r="AH114" s="80"/>
      <c r="AI114" s="80"/>
      <c r="AJ114" s="80"/>
      <c r="AK114" s="80"/>
      <c r="AL114" s="80"/>
      <c r="AM114" s="80"/>
      <c r="AN114" s="80"/>
      <c r="AO114" s="80"/>
      <c r="AP114" s="80"/>
      <c r="AQ114" s="80"/>
      <c r="AR114" s="80"/>
      <c r="AS114" s="80"/>
      <c r="AT114" s="80"/>
      <c r="AU114" s="80"/>
      <c r="AV114" s="80"/>
      <c r="AW114" s="80"/>
      <c r="AX114" s="80"/>
      <c r="AY114" s="82" t="s">
        <v>69</v>
      </c>
      <c r="AZ114" s="80"/>
      <c r="BA114" s="80"/>
      <c r="BB114" s="80"/>
      <c r="BC114" s="80"/>
      <c r="BD114" s="80"/>
      <c r="BE114" s="83">
        <f t="shared" si="0"/>
        <v>0</v>
      </c>
      <c r="BF114" s="83">
        <f t="shared" si="1"/>
        <v>0</v>
      </c>
      <c r="BG114" s="83">
        <f t="shared" si="2"/>
        <v>0</v>
      </c>
      <c r="BH114" s="83">
        <f t="shared" si="3"/>
        <v>0</v>
      </c>
      <c r="BI114" s="83">
        <f t="shared" si="4"/>
        <v>0</v>
      </c>
      <c r="BJ114" s="82" t="s">
        <v>46</v>
      </c>
      <c r="BK114" s="80"/>
      <c r="BL114" s="80"/>
      <c r="BM114" s="80"/>
    </row>
    <row r="115" spans="2:65" s="1" customFormat="1" ht="18" customHeight="1" x14ac:dyDescent="0.2">
      <c r="B115" s="17"/>
      <c r="D115" s="162" t="s">
        <v>72</v>
      </c>
      <c r="E115" s="163"/>
      <c r="F115" s="163"/>
      <c r="J115" s="32">
        <v>0</v>
      </c>
      <c r="L115" s="79"/>
      <c r="M115" s="80"/>
      <c r="N115" s="81" t="s">
        <v>27</v>
      </c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2" t="s">
        <v>69</v>
      </c>
      <c r="AZ115" s="80"/>
      <c r="BA115" s="80"/>
      <c r="BB115" s="80"/>
      <c r="BC115" s="80"/>
      <c r="BD115" s="80"/>
      <c r="BE115" s="83">
        <f t="shared" si="0"/>
        <v>0</v>
      </c>
      <c r="BF115" s="83">
        <f t="shared" si="1"/>
        <v>0</v>
      </c>
      <c r="BG115" s="83">
        <f t="shared" si="2"/>
        <v>0</v>
      </c>
      <c r="BH115" s="83">
        <f t="shared" si="3"/>
        <v>0</v>
      </c>
      <c r="BI115" s="83">
        <f t="shared" si="4"/>
        <v>0</v>
      </c>
      <c r="BJ115" s="82" t="s">
        <v>46</v>
      </c>
      <c r="BK115" s="80"/>
      <c r="BL115" s="80"/>
      <c r="BM115" s="80"/>
    </row>
    <row r="116" spans="2:65" s="1" customFormat="1" ht="18" customHeight="1" x14ac:dyDescent="0.2">
      <c r="B116" s="17"/>
      <c r="D116" s="162" t="s">
        <v>73</v>
      </c>
      <c r="E116" s="163"/>
      <c r="F116" s="163"/>
      <c r="J116" s="32">
        <v>0</v>
      </c>
      <c r="L116" s="79"/>
      <c r="M116" s="80"/>
      <c r="N116" s="81" t="s">
        <v>27</v>
      </c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2" t="s">
        <v>69</v>
      </c>
      <c r="AZ116" s="80"/>
      <c r="BA116" s="80"/>
      <c r="BB116" s="80"/>
      <c r="BC116" s="80"/>
      <c r="BD116" s="80"/>
      <c r="BE116" s="83">
        <f t="shared" si="0"/>
        <v>0</v>
      </c>
      <c r="BF116" s="83">
        <f t="shared" si="1"/>
        <v>0</v>
      </c>
      <c r="BG116" s="83">
        <f t="shared" si="2"/>
        <v>0</v>
      </c>
      <c r="BH116" s="83">
        <f t="shared" si="3"/>
        <v>0</v>
      </c>
      <c r="BI116" s="83">
        <f t="shared" si="4"/>
        <v>0</v>
      </c>
      <c r="BJ116" s="82" t="s">
        <v>46</v>
      </c>
      <c r="BK116" s="80"/>
      <c r="BL116" s="80"/>
      <c r="BM116" s="80"/>
    </row>
    <row r="117" spans="2:65" s="1" customFormat="1" ht="18" customHeight="1" x14ac:dyDescent="0.2">
      <c r="B117" s="17"/>
      <c r="D117" s="31" t="s">
        <v>74</v>
      </c>
      <c r="J117" s="32">
        <f>ROUND(J30*T117,2)</f>
        <v>0</v>
      </c>
      <c r="L117" s="79"/>
      <c r="M117" s="80"/>
      <c r="N117" s="81" t="s">
        <v>27</v>
      </c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  <c r="AN117" s="80"/>
      <c r="AO117" s="80"/>
      <c r="AP117" s="80"/>
      <c r="AQ117" s="80"/>
      <c r="AR117" s="80"/>
      <c r="AS117" s="80"/>
      <c r="AT117" s="80"/>
      <c r="AU117" s="80"/>
      <c r="AV117" s="80"/>
      <c r="AW117" s="80"/>
      <c r="AX117" s="80"/>
      <c r="AY117" s="82" t="s">
        <v>75</v>
      </c>
      <c r="AZ117" s="80"/>
      <c r="BA117" s="80"/>
      <c r="BB117" s="80"/>
      <c r="BC117" s="80"/>
      <c r="BD117" s="80"/>
      <c r="BE117" s="83">
        <f t="shared" si="0"/>
        <v>0</v>
      </c>
      <c r="BF117" s="83">
        <f t="shared" si="1"/>
        <v>0</v>
      </c>
      <c r="BG117" s="83">
        <f t="shared" si="2"/>
        <v>0</v>
      </c>
      <c r="BH117" s="83">
        <f t="shared" si="3"/>
        <v>0</v>
      </c>
      <c r="BI117" s="83">
        <f t="shared" si="4"/>
        <v>0</v>
      </c>
      <c r="BJ117" s="82" t="s">
        <v>46</v>
      </c>
      <c r="BK117" s="80"/>
      <c r="BL117" s="80"/>
      <c r="BM117" s="80"/>
    </row>
    <row r="118" spans="2:65" s="1" customFormat="1" x14ac:dyDescent="0.2">
      <c r="B118" s="17"/>
      <c r="L118" s="17"/>
    </row>
    <row r="119" spans="2:65" s="1" customFormat="1" ht="29.25" customHeight="1" x14ac:dyDescent="0.2">
      <c r="B119" s="17"/>
      <c r="C119" s="34" t="s">
        <v>53</v>
      </c>
      <c r="D119" s="35"/>
      <c r="E119" s="35"/>
      <c r="F119" s="35"/>
      <c r="G119" s="35"/>
      <c r="H119" s="35"/>
      <c r="I119" s="35"/>
      <c r="J119" s="36">
        <f>ROUND(J96+J111,2)</f>
        <v>0</v>
      </c>
      <c r="K119" s="35"/>
      <c r="L119" s="17"/>
    </row>
    <row r="120" spans="2:65" s="1" customFormat="1" ht="6.95" customHeight="1" x14ac:dyDescent="0.2">
      <c r="B120" s="18"/>
      <c r="C120" s="19"/>
      <c r="D120" s="19"/>
      <c r="E120" s="19"/>
      <c r="F120" s="19"/>
      <c r="G120" s="19"/>
      <c r="H120" s="19"/>
      <c r="I120" s="19"/>
      <c r="J120" s="19"/>
      <c r="K120" s="19"/>
      <c r="L120" s="17"/>
    </row>
    <row r="124" spans="2:65" s="1" customFormat="1" ht="6.95" customHeight="1" x14ac:dyDescent="0.2">
      <c r="B124" s="20"/>
      <c r="C124" s="21"/>
      <c r="D124" s="21"/>
      <c r="E124" s="21"/>
      <c r="F124" s="21"/>
      <c r="G124" s="21"/>
      <c r="H124" s="21"/>
      <c r="I124" s="21"/>
      <c r="J124" s="21"/>
      <c r="K124" s="21"/>
      <c r="L124" s="17"/>
    </row>
    <row r="125" spans="2:65" s="1" customFormat="1" ht="24.95" customHeight="1" x14ac:dyDescent="0.2">
      <c r="B125" s="17"/>
      <c r="C125" s="12" t="s">
        <v>76</v>
      </c>
      <c r="L125" s="17"/>
    </row>
    <row r="126" spans="2:65" s="1" customFormat="1" ht="6.95" customHeight="1" x14ac:dyDescent="0.2">
      <c r="B126" s="17"/>
      <c r="L126" s="17"/>
    </row>
    <row r="127" spans="2:65" s="1" customFormat="1" ht="12" customHeight="1" x14ac:dyDescent="0.2">
      <c r="B127" s="17"/>
      <c r="C127" s="14" t="s">
        <v>4</v>
      </c>
      <c r="L127" s="17"/>
    </row>
    <row r="128" spans="2:65" s="1" customFormat="1" ht="16.5" customHeight="1" x14ac:dyDescent="0.2">
      <c r="B128" s="17"/>
      <c r="E128" s="164" t="e">
        <f>E7</f>
        <v>#REF!</v>
      </c>
      <c r="F128" s="165"/>
      <c r="G128" s="165"/>
      <c r="H128" s="165"/>
      <c r="L128" s="17"/>
    </row>
    <row r="129" spans="2:65" s="1" customFormat="1" ht="12" customHeight="1" x14ac:dyDescent="0.2">
      <c r="B129" s="17"/>
      <c r="C129" s="14" t="s">
        <v>55</v>
      </c>
      <c r="L129" s="17"/>
    </row>
    <row r="130" spans="2:65" s="1" customFormat="1" ht="16.5" customHeight="1" x14ac:dyDescent="0.2">
      <c r="B130" s="17"/>
      <c r="E130" s="166" t="str">
        <f>E9</f>
        <v xml:space="preserve">06 - Strecha 7 hala - hlavná obluková strecha </v>
      </c>
      <c r="F130" s="167"/>
      <c r="G130" s="167"/>
      <c r="H130" s="167"/>
      <c r="L130" s="17"/>
    </row>
    <row r="131" spans="2:65" s="1" customFormat="1" ht="6.95" customHeight="1" x14ac:dyDescent="0.2">
      <c r="B131" s="17"/>
      <c r="L131" s="17"/>
    </row>
    <row r="132" spans="2:65" s="1" customFormat="1" ht="12" customHeight="1" x14ac:dyDescent="0.2">
      <c r="B132" s="17"/>
      <c r="C132" s="14" t="s">
        <v>7</v>
      </c>
      <c r="F132" s="13" t="str">
        <f>F12</f>
        <v>Bratislava</v>
      </c>
      <c r="I132" s="14" t="s">
        <v>9</v>
      </c>
      <c r="J132" s="22" t="e">
        <f>IF(J12="","",J12)</f>
        <v>#REF!</v>
      </c>
      <c r="L132" s="17"/>
    </row>
    <row r="133" spans="2:65" s="1" customFormat="1" ht="6.95" customHeight="1" x14ac:dyDescent="0.2">
      <c r="B133" s="17"/>
      <c r="L133" s="17"/>
    </row>
    <row r="134" spans="2:65" s="1" customFormat="1" ht="15.2" customHeight="1" x14ac:dyDescent="0.2">
      <c r="B134" s="17"/>
      <c r="C134" s="14" t="s">
        <v>10</v>
      </c>
      <c r="F134" s="13" t="str">
        <f>E15</f>
        <v>Dopravný podnik Bratislava, akciová spoločnosť</v>
      </c>
      <c r="I134" s="14" t="s">
        <v>17</v>
      </c>
      <c r="J134" s="16" t="e">
        <f>E21</f>
        <v>#REF!</v>
      </c>
      <c r="L134" s="17"/>
    </row>
    <row r="135" spans="2:65" s="1" customFormat="1" ht="15.2" customHeight="1" x14ac:dyDescent="0.2">
      <c r="B135" s="17"/>
      <c r="C135" s="14" t="s">
        <v>16</v>
      </c>
      <c r="F135" s="13" t="e">
        <f>IF(E18="","",E18)</f>
        <v>#REF!</v>
      </c>
      <c r="I135" s="14" t="s">
        <v>19</v>
      </c>
      <c r="J135" s="16" t="e">
        <f>E24</f>
        <v>#REF!</v>
      </c>
      <c r="L135" s="17"/>
    </row>
    <row r="136" spans="2:65" s="1" customFormat="1" ht="10.35" customHeight="1" x14ac:dyDescent="0.2">
      <c r="B136" s="17"/>
      <c r="L136" s="17"/>
    </row>
    <row r="137" spans="2:65" s="5" customFormat="1" ht="29.25" customHeight="1" x14ac:dyDescent="0.2">
      <c r="B137" s="84"/>
      <c r="C137" s="85" t="s">
        <v>77</v>
      </c>
      <c r="D137" s="86" t="s">
        <v>42</v>
      </c>
      <c r="E137" s="86" t="s">
        <v>40</v>
      </c>
      <c r="F137" s="86" t="s">
        <v>41</v>
      </c>
      <c r="G137" s="86" t="s">
        <v>78</v>
      </c>
      <c r="H137" s="86" t="s">
        <v>79</v>
      </c>
      <c r="I137" s="86" t="s">
        <v>80</v>
      </c>
      <c r="J137" s="87" t="s">
        <v>59</v>
      </c>
      <c r="K137" s="88" t="s">
        <v>81</v>
      </c>
      <c r="L137" s="84"/>
      <c r="M137" s="24" t="s">
        <v>0</v>
      </c>
      <c r="N137" s="25" t="s">
        <v>25</v>
      </c>
      <c r="O137" s="25" t="s">
        <v>82</v>
      </c>
      <c r="P137" s="25" t="s">
        <v>83</v>
      </c>
      <c r="Q137" s="25" t="s">
        <v>84</v>
      </c>
      <c r="R137" s="25" t="s">
        <v>85</v>
      </c>
      <c r="S137" s="25" t="s">
        <v>86</v>
      </c>
      <c r="T137" s="26" t="s">
        <v>87</v>
      </c>
    </row>
    <row r="138" spans="2:65" s="1" customFormat="1" ht="22.9" customHeight="1" x14ac:dyDescent="0.25">
      <c r="B138" s="17"/>
      <c r="C138" s="29" t="s">
        <v>56</v>
      </c>
      <c r="J138" s="89">
        <f>BK138</f>
        <v>0</v>
      </c>
      <c r="L138" s="17"/>
      <c r="M138" s="27"/>
      <c r="N138" s="28"/>
      <c r="O138" s="28"/>
      <c r="P138" s="90">
        <f>P139+P149+P235+P245+P249+P255</f>
        <v>0</v>
      </c>
      <c r="Q138" s="28"/>
      <c r="R138" s="90">
        <f>R139+R149+R235+R245+R249+R255</f>
        <v>5.6659843299999997</v>
      </c>
      <c r="S138" s="28"/>
      <c r="T138" s="91">
        <f>T139+T149+T235+T245+T249+T255</f>
        <v>5.0331539999999997</v>
      </c>
      <c r="AT138" s="10" t="s">
        <v>43</v>
      </c>
      <c r="AU138" s="10" t="s">
        <v>61</v>
      </c>
      <c r="BK138" s="92">
        <f>BK139+BK149+BK235+BK245+BK249+BK255</f>
        <v>0</v>
      </c>
    </row>
    <row r="139" spans="2:65" s="6" customFormat="1" ht="25.9" customHeight="1" x14ac:dyDescent="0.2">
      <c r="B139" s="93"/>
      <c r="D139" s="94" t="s">
        <v>43</v>
      </c>
      <c r="E139" s="95" t="s">
        <v>88</v>
      </c>
      <c r="F139" s="95" t="s">
        <v>89</v>
      </c>
      <c r="I139" s="96"/>
      <c r="J139" s="76">
        <f>BK139</f>
        <v>0</v>
      </c>
      <c r="L139" s="93"/>
      <c r="M139" s="97"/>
      <c r="P139" s="98">
        <f>P140</f>
        <v>0</v>
      </c>
      <c r="R139" s="98">
        <f>R140</f>
        <v>0</v>
      </c>
      <c r="T139" s="99">
        <f>T140</f>
        <v>0</v>
      </c>
      <c r="AR139" s="94" t="s">
        <v>45</v>
      </c>
      <c r="AT139" s="100" t="s">
        <v>43</v>
      </c>
      <c r="AU139" s="100" t="s">
        <v>44</v>
      </c>
      <c r="AY139" s="94" t="s">
        <v>90</v>
      </c>
      <c r="BK139" s="101">
        <f>BK140</f>
        <v>0</v>
      </c>
    </row>
    <row r="140" spans="2:65" s="6" customFormat="1" ht="22.9" customHeight="1" x14ac:dyDescent="0.2">
      <c r="B140" s="93"/>
      <c r="D140" s="94" t="s">
        <v>43</v>
      </c>
      <c r="E140" s="102" t="s">
        <v>98</v>
      </c>
      <c r="F140" s="102" t="s">
        <v>99</v>
      </c>
      <c r="I140" s="96"/>
      <c r="J140" s="103">
        <f>BK140</f>
        <v>0</v>
      </c>
      <c r="L140" s="93"/>
      <c r="M140" s="97"/>
      <c r="P140" s="98">
        <f>SUM(P141:P148)</f>
        <v>0</v>
      </c>
      <c r="R140" s="98">
        <f>SUM(R141:R148)</f>
        <v>0</v>
      </c>
      <c r="T140" s="99">
        <f>SUM(T141:T148)</f>
        <v>0</v>
      </c>
      <c r="AR140" s="94" t="s">
        <v>45</v>
      </c>
      <c r="AT140" s="100" t="s">
        <v>43</v>
      </c>
      <c r="AU140" s="100" t="s">
        <v>45</v>
      </c>
      <c r="AY140" s="94" t="s">
        <v>90</v>
      </c>
      <c r="BK140" s="101">
        <f>SUM(BK141:BK148)</f>
        <v>0</v>
      </c>
    </row>
    <row r="141" spans="2:65" s="1" customFormat="1" ht="21.75" customHeight="1" x14ac:dyDescent="0.2">
      <c r="B141" s="17"/>
      <c r="C141" s="104" t="s">
        <v>45</v>
      </c>
      <c r="D141" s="104" t="s">
        <v>91</v>
      </c>
      <c r="E141" s="105" t="s">
        <v>167</v>
      </c>
      <c r="F141" s="106" t="s">
        <v>168</v>
      </c>
      <c r="G141" s="107" t="s">
        <v>101</v>
      </c>
      <c r="H141" s="108">
        <v>4.8899999999999997</v>
      </c>
      <c r="I141" s="109"/>
      <c r="J141" s="110">
        <f>ROUND(I141*H141,2)</f>
        <v>0</v>
      </c>
      <c r="K141" s="111"/>
      <c r="L141" s="17"/>
      <c r="M141" s="112" t="s">
        <v>0</v>
      </c>
      <c r="N141" s="78" t="s">
        <v>27</v>
      </c>
      <c r="P141" s="113">
        <f>O141*H141</f>
        <v>0</v>
      </c>
      <c r="Q141" s="113">
        <v>0</v>
      </c>
      <c r="R141" s="113">
        <f>Q141*H141</f>
        <v>0</v>
      </c>
      <c r="S141" s="113">
        <v>0</v>
      </c>
      <c r="T141" s="114">
        <f>S141*H141</f>
        <v>0</v>
      </c>
      <c r="AR141" s="115" t="s">
        <v>93</v>
      </c>
      <c r="AT141" s="115" t="s">
        <v>91</v>
      </c>
      <c r="AU141" s="115" t="s">
        <v>46</v>
      </c>
      <c r="AY141" s="10" t="s">
        <v>90</v>
      </c>
      <c r="BE141" s="33">
        <f>IF(N141="základná",J141,0)</f>
        <v>0</v>
      </c>
      <c r="BF141" s="33">
        <f>IF(N141="znížená",J141,0)</f>
        <v>0</v>
      </c>
      <c r="BG141" s="33">
        <f>IF(N141="zákl. prenesená",J141,0)</f>
        <v>0</v>
      </c>
      <c r="BH141" s="33">
        <f>IF(N141="zníž. prenesená",J141,0)</f>
        <v>0</v>
      </c>
      <c r="BI141" s="33">
        <f>IF(N141="nulová",J141,0)</f>
        <v>0</v>
      </c>
      <c r="BJ141" s="10" t="s">
        <v>46</v>
      </c>
      <c r="BK141" s="33">
        <f>ROUND(I141*H141,2)</f>
        <v>0</v>
      </c>
      <c r="BL141" s="10" t="s">
        <v>93</v>
      </c>
      <c r="BM141" s="115" t="s">
        <v>345</v>
      </c>
    </row>
    <row r="142" spans="2:65" s="1" customFormat="1" ht="21.75" customHeight="1" x14ac:dyDescent="0.2">
      <c r="B142" s="17"/>
      <c r="C142" s="104" t="s">
        <v>46</v>
      </c>
      <c r="D142" s="104" t="s">
        <v>91</v>
      </c>
      <c r="E142" s="105" t="s">
        <v>115</v>
      </c>
      <c r="F142" s="106" t="s">
        <v>116</v>
      </c>
      <c r="G142" s="107" t="s">
        <v>101</v>
      </c>
      <c r="H142" s="108">
        <v>4.8899999999999997</v>
      </c>
      <c r="I142" s="109"/>
      <c r="J142" s="110">
        <f>ROUND(I142*H142,2)</f>
        <v>0</v>
      </c>
      <c r="K142" s="111"/>
      <c r="L142" s="17"/>
      <c r="M142" s="112" t="s">
        <v>0</v>
      </c>
      <c r="N142" s="78" t="s">
        <v>27</v>
      </c>
      <c r="P142" s="113">
        <f>O142*H142</f>
        <v>0</v>
      </c>
      <c r="Q142" s="113">
        <v>0</v>
      </c>
      <c r="R142" s="113">
        <f>Q142*H142</f>
        <v>0</v>
      </c>
      <c r="S142" s="113">
        <v>0</v>
      </c>
      <c r="T142" s="114">
        <f>S142*H142</f>
        <v>0</v>
      </c>
      <c r="AR142" s="115" t="s">
        <v>93</v>
      </c>
      <c r="AT142" s="115" t="s">
        <v>91</v>
      </c>
      <c r="AU142" s="115" t="s">
        <v>46</v>
      </c>
      <c r="AY142" s="10" t="s">
        <v>90</v>
      </c>
      <c r="BE142" s="33">
        <f>IF(N142="základná",J142,0)</f>
        <v>0</v>
      </c>
      <c r="BF142" s="33">
        <f>IF(N142="znížená",J142,0)</f>
        <v>0</v>
      </c>
      <c r="BG142" s="33">
        <f>IF(N142="zákl. prenesená",J142,0)</f>
        <v>0</v>
      </c>
      <c r="BH142" s="33">
        <f>IF(N142="zníž. prenesená",J142,0)</f>
        <v>0</v>
      </c>
      <c r="BI142" s="33">
        <f>IF(N142="nulová",J142,0)</f>
        <v>0</v>
      </c>
      <c r="BJ142" s="10" t="s">
        <v>46</v>
      </c>
      <c r="BK142" s="33">
        <f>ROUND(I142*H142,2)</f>
        <v>0</v>
      </c>
      <c r="BL142" s="10" t="s">
        <v>93</v>
      </c>
      <c r="BM142" s="115" t="s">
        <v>346</v>
      </c>
    </row>
    <row r="143" spans="2:65" s="1" customFormat="1" ht="24.2" customHeight="1" x14ac:dyDescent="0.2">
      <c r="B143" s="17"/>
      <c r="C143" s="104" t="s">
        <v>95</v>
      </c>
      <c r="D143" s="104" t="s">
        <v>91</v>
      </c>
      <c r="E143" s="105" t="s">
        <v>118</v>
      </c>
      <c r="F143" s="106" t="s">
        <v>119</v>
      </c>
      <c r="G143" s="107" t="s">
        <v>101</v>
      </c>
      <c r="H143" s="108">
        <v>112.47</v>
      </c>
      <c r="I143" s="109"/>
      <c r="J143" s="110">
        <f>ROUND(I143*H143,2)</f>
        <v>0</v>
      </c>
      <c r="K143" s="111"/>
      <c r="L143" s="17"/>
      <c r="M143" s="112" t="s">
        <v>0</v>
      </c>
      <c r="N143" s="78" t="s">
        <v>27</v>
      </c>
      <c r="P143" s="113">
        <f>O143*H143</f>
        <v>0</v>
      </c>
      <c r="Q143" s="113">
        <v>0</v>
      </c>
      <c r="R143" s="113">
        <f>Q143*H143</f>
        <v>0</v>
      </c>
      <c r="S143" s="113">
        <v>0</v>
      </c>
      <c r="T143" s="114">
        <f>S143*H143</f>
        <v>0</v>
      </c>
      <c r="AR143" s="115" t="s">
        <v>93</v>
      </c>
      <c r="AT143" s="115" t="s">
        <v>91</v>
      </c>
      <c r="AU143" s="115" t="s">
        <v>46</v>
      </c>
      <c r="AY143" s="10" t="s">
        <v>90</v>
      </c>
      <c r="BE143" s="33">
        <f>IF(N143="základná",J143,0)</f>
        <v>0</v>
      </c>
      <c r="BF143" s="33">
        <f>IF(N143="znížená",J143,0)</f>
        <v>0</v>
      </c>
      <c r="BG143" s="33">
        <f>IF(N143="zákl. prenesená",J143,0)</f>
        <v>0</v>
      </c>
      <c r="BH143" s="33">
        <f>IF(N143="zníž. prenesená",J143,0)</f>
        <v>0</v>
      </c>
      <c r="BI143" s="33">
        <f>IF(N143="nulová",J143,0)</f>
        <v>0</v>
      </c>
      <c r="BJ143" s="10" t="s">
        <v>46</v>
      </c>
      <c r="BK143" s="33">
        <f>ROUND(I143*H143,2)</f>
        <v>0</v>
      </c>
      <c r="BL143" s="10" t="s">
        <v>93</v>
      </c>
      <c r="BM143" s="115" t="s">
        <v>347</v>
      </c>
    </row>
    <row r="144" spans="2:65" s="7" customFormat="1" x14ac:dyDescent="0.2">
      <c r="B144" s="127"/>
      <c r="D144" s="128" t="s">
        <v>120</v>
      </c>
      <c r="F144" s="129" t="s">
        <v>489</v>
      </c>
      <c r="H144" s="130">
        <v>112.47</v>
      </c>
      <c r="I144" s="131"/>
      <c r="L144" s="127"/>
      <c r="M144" s="132"/>
      <c r="T144" s="133"/>
      <c r="AT144" s="134" t="s">
        <v>120</v>
      </c>
      <c r="AU144" s="134" t="s">
        <v>46</v>
      </c>
      <c r="AV144" s="7" t="s">
        <v>46</v>
      </c>
      <c r="AW144" s="7" t="s">
        <v>1</v>
      </c>
      <c r="AX144" s="7" t="s">
        <v>45</v>
      </c>
      <c r="AY144" s="134" t="s">
        <v>90</v>
      </c>
    </row>
    <row r="145" spans="2:65" s="1" customFormat="1" ht="24.2" customHeight="1" x14ac:dyDescent="0.2">
      <c r="B145" s="17"/>
      <c r="C145" s="104" t="s">
        <v>93</v>
      </c>
      <c r="D145" s="104" t="s">
        <v>91</v>
      </c>
      <c r="E145" s="105" t="s">
        <v>122</v>
      </c>
      <c r="F145" s="106" t="s">
        <v>123</v>
      </c>
      <c r="G145" s="107" t="s">
        <v>101</v>
      </c>
      <c r="H145" s="108">
        <v>4.8899999999999997</v>
      </c>
      <c r="I145" s="109"/>
      <c r="J145" s="110">
        <f>ROUND(I145*H145,2)</f>
        <v>0</v>
      </c>
      <c r="K145" s="111"/>
      <c r="L145" s="17"/>
      <c r="M145" s="112" t="s">
        <v>0</v>
      </c>
      <c r="N145" s="78" t="s">
        <v>27</v>
      </c>
      <c r="P145" s="113">
        <f>O145*H145</f>
        <v>0</v>
      </c>
      <c r="Q145" s="113">
        <v>0</v>
      </c>
      <c r="R145" s="113">
        <f>Q145*H145</f>
        <v>0</v>
      </c>
      <c r="S145" s="113">
        <v>0</v>
      </c>
      <c r="T145" s="114">
        <f>S145*H145</f>
        <v>0</v>
      </c>
      <c r="AR145" s="115" t="s">
        <v>93</v>
      </c>
      <c r="AT145" s="115" t="s">
        <v>91</v>
      </c>
      <c r="AU145" s="115" t="s">
        <v>46</v>
      </c>
      <c r="AY145" s="10" t="s">
        <v>90</v>
      </c>
      <c r="BE145" s="33">
        <f>IF(N145="základná",J145,0)</f>
        <v>0</v>
      </c>
      <c r="BF145" s="33">
        <f>IF(N145="znížená",J145,0)</f>
        <v>0</v>
      </c>
      <c r="BG145" s="33">
        <f>IF(N145="zákl. prenesená",J145,0)</f>
        <v>0</v>
      </c>
      <c r="BH145" s="33">
        <f>IF(N145="zníž. prenesená",J145,0)</f>
        <v>0</v>
      </c>
      <c r="BI145" s="33">
        <f>IF(N145="nulová",J145,0)</f>
        <v>0</v>
      </c>
      <c r="BJ145" s="10" t="s">
        <v>46</v>
      </c>
      <c r="BK145" s="33">
        <f>ROUND(I145*H145,2)</f>
        <v>0</v>
      </c>
      <c r="BL145" s="10" t="s">
        <v>93</v>
      </c>
      <c r="BM145" s="115" t="s">
        <v>348</v>
      </c>
    </row>
    <row r="146" spans="2:65" s="1" customFormat="1" ht="24.2" customHeight="1" x14ac:dyDescent="0.2">
      <c r="B146" s="17"/>
      <c r="C146" s="104" t="s">
        <v>94</v>
      </c>
      <c r="D146" s="104" t="s">
        <v>91</v>
      </c>
      <c r="E146" s="105" t="s">
        <v>125</v>
      </c>
      <c r="F146" s="106" t="s">
        <v>126</v>
      </c>
      <c r="G146" s="107" t="s">
        <v>101</v>
      </c>
      <c r="H146" s="108">
        <v>4.8899999999999997</v>
      </c>
      <c r="I146" s="109"/>
      <c r="J146" s="110">
        <f>ROUND(I146*H146,2)</f>
        <v>0</v>
      </c>
      <c r="K146" s="111"/>
      <c r="L146" s="17"/>
      <c r="M146" s="112" t="s">
        <v>0</v>
      </c>
      <c r="N146" s="78" t="s">
        <v>27</v>
      </c>
      <c r="P146" s="113">
        <f>O146*H146</f>
        <v>0</v>
      </c>
      <c r="Q146" s="113">
        <v>0</v>
      </c>
      <c r="R146" s="113">
        <f>Q146*H146</f>
        <v>0</v>
      </c>
      <c r="S146" s="113">
        <v>0</v>
      </c>
      <c r="T146" s="114">
        <f>S146*H146</f>
        <v>0</v>
      </c>
      <c r="AR146" s="115" t="s">
        <v>93</v>
      </c>
      <c r="AT146" s="115" t="s">
        <v>91</v>
      </c>
      <c r="AU146" s="115" t="s">
        <v>46</v>
      </c>
      <c r="AY146" s="10" t="s">
        <v>90</v>
      </c>
      <c r="BE146" s="33">
        <f>IF(N146="základná",J146,0)</f>
        <v>0</v>
      </c>
      <c r="BF146" s="33">
        <f>IF(N146="znížená",J146,0)</f>
        <v>0</v>
      </c>
      <c r="BG146" s="33">
        <f>IF(N146="zákl. prenesená",J146,0)</f>
        <v>0</v>
      </c>
      <c r="BH146" s="33">
        <f>IF(N146="zníž. prenesená",J146,0)</f>
        <v>0</v>
      </c>
      <c r="BI146" s="33">
        <f>IF(N146="nulová",J146,0)</f>
        <v>0</v>
      </c>
      <c r="BJ146" s="10" t="s">
        <v>46</v>
      </c>
      <c r="BK146" s="33">
        <f>ROUND(I146*H146,2)</f>
        <v>0</v>
      </c>
      <c r="BL146" s="10" t="s">
        <v>93</v>
      </c>
      <c r="BM146" s="115" t="s">
        <v>349</v>
      </c>
    </row>
    <row r="147" spans="2:65" s="1" customFormat="1" ht="24.2" customHeight="1" x14ac:dyDescent="0.2">
      <c r="B147" s="17"/>
      <c r="C147" s="104" t="s">
        <v>100</v>
      </c>
      <c r="D147" s="104" t="s">
        <v>91</v>
      </c>
      <c r="E147" s="105" t="s">
        <v>169</v>
      </c>
      <c r="F147" s="106" t="s">
        <v>170</v>
      </c>
      <c r="G147" s="107" t="s">
        <v>101</v>
      </c>
      <c r="H147" s="108">
        <v>4.8899999999999997</v>
      </c>
      <c r="I147" s="109"/>
      <c r="J147" s="110">
        <f>ROUND(I147*H147,2)</f>
        <v>0</v>
      </c>
      <c r="K147" s="111"/>
      <c r="L147" s="17"/>
      <c r="M147" s="112" t="s">
        <v>0</v>
      </c>
      <c r="N147" s="78" t="s">
        <v>27</v>
      </c>
      <c r="P147" s="113">
        <f>O147*H147</f>
        <v>0</v>
      </c>
      <c r="Q147" s="113">
        <v>0</v>
      </c>
      <c r="R147" s="113">
        <f>Q147*H147</f>
        <v>0</v>
      </c>
      <c r="S147" s="113">
        <v>0</v>
      </c>
      <c r="T147" s="114">
        <f>S147*H147</f>
        <v>0</v>
      </c>
      <c r="AR147" s="115" t="s">
        <v>93</v>
      </c>
      <c r="AT147" s="115" t="s">
        <v>91</v>
      </c>
      <c r="AU147" s="115" t="s">
        <v>46</v>
      </c>
      <c r="AY147" s="10" t="s">
        <v>90</v>
      </c>
      <c r="BE147" s="33">
        <f>IF(N147="základná",J147,0)</f>
        <v>0</v>
      </c>
      <c r="BF147" s="33">
        <f>IF(N147="znížená",J147,0)</f>
        <v>0</v>
      </c>
      <c r="BG147" s="33">
        <f>IF(N147="zákl. prenesená",J147,0)</f>
        <v>0</v>
      </c>
      <c r="BH147" s="33">
        <f>IF(N147="zníž. prenesená",J147,0)</f>
        <v>0</v>
      </c>
      <c r="BI147" s="33">
        <f>IF(N147="nulová",J147,0)</f>
        <v>0</v>
      </c>
      <c r="BJ147" s="10" t="s">
        <v>46</v>
      </c>
      <c r="BK147" s="33">
        <f>ROUND(I147*H147,2)</f>
        <v>0</v>
      </c>
      <c r="BL147" s="10" t="s">
        <v>93</v>
      </c>
      <c r="BM147" s="115" t="s">
        <v>350</v>
      </c>
    </row>
    <row r="148" spans="2:65" s="1" customFormat="1" ht="24.2" customHeight="1" x14ac:dyDescent="0.2">
      <c r="B148" s="17"/>
      <c r="C148" s="104" t="s">
        <v>102</v>
      </c>
      <c r="D148" s="104" t="s">
        <v>91</v>
      </c>
      <c r="E148" s="105" t="s">
        <v>171</v>
      </c>
      <c r="F148" s="106" t="s">
        <v>172</v>
      </c>
      <c r="G148" s="107" t="s">
        <v>101</v>
      </c>
      <c r="H148" s="108">
        <v>4.8899999999999997</v>
      </c>
      <c r="I148" s="109"/>
      <c r="J148" s="110">
        <f>ROUND(I148*H148,2)</f>
        <v>0</v>
      </c>
      <c r="K148" s="111"/>
      <c r="L148" s="17"/>
      <c r="M148" s="112" t="s">
        <v>0</v>
      </c>
      <c r="N148" s="78" t="s">
        <v>27</v>
      </c>
      <c r="P148" s="113">
        <f>O148*H148</f>
        <v>0</v>
      </c>
      <c r="Q148" s="113">
        <v>0</v>
      </c>
      <c r="R148" s="113">
        <f>Q148*H148</f>
        <v>0</v>
      </c>
      <c r="S148" s="113">
        <v>0</v>
      </c>
      <c r="T148" s="114">
        <f>S148*H148</f>
        <v>0</v>
      </c>
      <c r="AR148" s="115" t="s">
        <v>93</v>
      </c>
      <c r="AT148" s="115" t="s">
        <v>91</v>
      </c>
      <c r="AU148" s="115" t="s">
        <v>46</v>
      </c>
      <c r="AY148" s="10" t="s">
        <v>90</v>
      </c>
      <c r="BE148" s="33">
        <f>IF(N148="základná",J148,0)</f>
        <v>0</v>
      </c>
      <c r="BF148" s="33">
        <f>IF(N148="znížená",J148,0)</f>
        <v>0</v>
      </c>
      <c r="BG148" s="33">
        <f>IF(N148="zákl. prenesená",J148,0)</f>
        <v>0</v>
      </c>
      <c r="BH148" s="33">
        <f>IF(N148="zníž. prenesená",J148,0)</f>
        <v>0</v>
      </c>
      <c r="BI148" s="33">
        <f>IF(N148="nulová",J148,0)</f>
        <v>0</v>
      </c>
      <c r="BJ148" s="10" t="s">
        <v>46</v>
      </c>
      <c r="BK148" s="33">
        <f>ROUND(I148*H148,2)</f>
        <v>0</v>
      </c>
      <c r="BL148" s="10" t="s">
        <v>93</v>
      </c>
      <c r="BM148" s="115" t="s">
        <v>490</v>
      </c>
    </row>
    <row r="149" spans="2:65" s="6" customFormat="1" ht="25.9" customHeight="1" x14ac:dyDescent="0.2">
      <c r="B149" s="93"/>
      <c r="D149" s="94" t="s">
        <v>43</v>
      </c>
      <c r="E149" s="95" t="s">
        <v>173</v>
      </c>
      <c r="F149" s="95" t="s">
        <v>174</v>
      </c>
      <c r="I149" s="96"/>
      <c r="J149" s="76">
        <f>BK149</f>
        <v>0</v>
      </c>
      <c r="L149" s="93"/>
      <c r="M149" s="97"/>
      <c r="P149" s="98">
        <f>P150+P163+P208</f>
        <v>0</v>
      </c>
      <c r="R149" s="98">
        <f>R150+R163+R208</f>
        <v>5.5752643299999995</v>
      </c>
      <c r="T149" s="99">
        <f>T150+T163+T208</f>
        <v>4.8902700000000001</v>
      </c>
      <c r="AR149" s="94" t="s">
        <v>46</v>
      </c>
      <c r="AT149" s="100" t="s">
        <v>43</v>
      </c>
      <c r="AU149" s="100" t="s">
        <v>44</v>
      </c>
      <c r="AY149" s="94" t="s">
        <v>90</v>
      </c>
      <c r="BK149" s="101">
        <f>BK150+BK163+BK208</f>
        <v>0</v>
      </c>
    </row>
    <row r="150" spans="2:65" s="6" customFormat="1" ht="22.9" customHeight="1" x14ac:dyDescent="0.2">
      <c r="B150" s="93"/>
      <c r="D150" s="94" t="s">
        <v>43</v>
      </c>
      <c r="E150" s="102" t="s">
        <v>175</v>
      </c>
      <c r="F150" s="102" t="s">
        <v>176</v>
      </c>
      <c r="I150" s="96"/>
      <c r="J150" s="103">
        <f>BK150</f>
        <v>0</v>
      </c>
      <c r="L150" s="93"/>
      <c r="M150" s="97"/>
      <c r="P150" s="98">
        <f>SUM(P151:P162)</f>
        <v>0</v>
      </c>
      <c r="R150" s="98">
        <f>SUM(R151:R162)</f>
        <v>0.62819999999999998</v>
      </c>
      <c r="T150" s="99">
        <f>SUM(T151:T162)</f>
        <v>3.3504</v>
      </c>
      <c r="AR150" s="94" t="s">
        <v>46</v>
      </c>
      <c r="AT150" s="100" t="s">
        <v>43</v>
      </c>
      <c r="AU150" s="100" t="s">
        <v>45</v>
      </c>
      <c r="AY150" s="94" t="s">
        <v>90</v>
      </c>
      <c r="BK150" s="101">
        <f>SUM(BK151:BK162)</f>
        <v>0</v>
      </c>
    </row>
    <row r="151" spans="2:65" s="1" customFormat="1" ht="37.9" customHeight="1" x14ac:dyDescent="0.2">
      <c r="B151" s="17"/>
      <c r="C151" s="104" t="s">
        <v>96</v>
      </c>
      <c r="D151" s="104" t="s">
        <v>91</v>
      </c>
      <c r="E151" s="105" t="s">
        <v>177</v>
      </c>
      <c r="F151" s="106" t="s">
        <v>178</v>
      </c>
      <c r="G151" s="107" t="s">
        <v>103</v>
      </c>
      <c r="H151" s="108">
        <v>418.8</v>
      </c>
      <c r="I151" s="109"/>
      <c r="J151" s="110">
        <f>ROUND(I151*H151,2)</f>
        <v>0</v>
      </c>
      <c r="K151" s="111"/>
      <c r="L151" s="17"/>
      <c r="M151" s="112" t="s">
        <v>0</v>
      </c>
      <c r="N151" s="78" t="s">
        <v>27</v>
      </c>
      <c r="P151" s="113">
        <f>O151*H151</f>
        <v>0</v>
      </c>
      <c r="Q151" s="113">
        <v>0</v>
      </c>
      <c r="R151" s="113">
        <f>Q151*H151</f>
        <v>0</v>
      </c>
      <c r="S151" s="113">
        <v>0</v>
      </c>
      <c r="T151" s="114">
        <f>S151*H151</f>
        <v>0</v>
      </c>
      <c r="AR151" s="115" t="s">
        <v>111</v>
      </c>
      <c r="AT151" s="115" t="s">
        <v>91</v>
      </c>
      <c r="AU151" s="115" t="s">
        <v>46</v>
      </c>
      <c r="AY151" s="10" t="s">
        <v>90</v>
      </c>
      <c r="BE151" s="33">
        <f>IF(N151="základná",J151,0)</f>
        <v>0</v>
      </c>
      <c r="BF151" s="33">
        <f>IF(N151="znížená",J151,0)</f>
        <v>0</v>
      </c>
      <c r="BG151" s="33">
        <f>IF(N151="zákl. prenesená",J151,0)</f>
        <v>0</v>
      </c>
      <c r="BH151" s="33">
        <f>IF(N151="zníž. prenesená",J151,0)</f>
        <v>0</v>
      </c>
      <c r="BI151" s="33">
        <f>IF(N151="nulová",J151,0)</f>
        <v>0</v>
      </c>
      <c r="BJ151" s="10" t="s">
        <v>46</v>
      </c>
      <c r="BK151" s="33">
        <f>ROUND(I151*H151,2)</f>
        <v>0</v>
      </c>
      <c r="BL151" s="10" t="s">
        <v>111</v>
      </c>
      <c r="BM151" s="115" t="s">
        <v>353</v>
      </c>
    </row>
    <row r="152" spans="2:65" s="9" customFormat="1" x14ac:dyDescent="0.2">
      <c r="B152" s="156"/>
      <c r="D152" s="128" t="s">
        <v>120</v>
      </c>
      <c r="E152" s="157" t="s">
        <v>0</v>
      </c>
      <c r="F152" s="158" t="s">
        <v>491</v>
      </c>
      <c r="H152" s="157" t="s">
        <v>0</v>
      </c>
      <c r="I152" s="159"/>
      <c r="L152" s="156"/>
      <c r="M152" s="160"/>
      <c r="T152" s="161"/>
      <c r="AT152" s="157" t="s">
        <v>120</v>
      </c>
      <c r="AU152" s="157" t="s">
        <v>46</v>
      </c>
      <c r="AV152" s="9" t="s">
        <v>45</v>
      </c>
      <c r="AW152" s="9" t="s">
        <v>18</v>
      </c>
      <c r="AX152" s="9" t="s">
        <v>44</v>
      </c>
      <c r="AY152" s="157" t="s">
        <v>90</v>
      </c>
    </row>
    <row r="153" spans="2:65" s="7" customFormat="1" x14ac:dyDescent="0.2">
      <c r="B153" s="127"/>
      <c r="D153" s="128" t="s">
        <v>120</v>
      </c>
      <c r="E153" s="134" t="s">
        <v>0</v>
      </c>
      <c r="F153" s="129" t="s">
        <v>492</v>
      </c>
      <c r="H153" s="130">
        <v>270.89999999999998</v>
      </c>
      <c r="I153" s="131"/>
      <c r="L153" s="127"/>
      <c r="M153" s="132"/>
      <c r="T153" s="133"/>
      <c r="AT153" s="134" t="s">
        <v>120</v>
      </c>
      <c r="AU153" s="134" t="s">
        <v>46</v>
      </c>
      <c r="AV153" s="7" t="s">
        <v>46</v>
      </c>
      <c r="AW153" s="7" t="s">
        <v>18</v>
      </c>
      <c r="AX153" s="7" t="s">
        <v>44</v>
      </c>
      <c r="AY153" s="134" t="s">
        <v>90</v>
      </c>
    </row>
    <row r="154" spans="2:65" s="7" customFormat="1" x14ac:dyDescent="0.2">
      <c r="B154" s="127"/>
      <c r="D154" s="128" t="s">
        <v>120</v>
      </c>
      <c r="E154" s="134" t="s">
        <v>0</v>
      </c>
      <c r="F154" s="129" t="s">
        <v>493</v>
      </c>
      <c r="H154" s="130">
        <v>73.5</v>
      </c>
      <c r="I154" s="131"/>
      <c r="L154" s="127"/>
      <c r="M154" s="132"/>
      <c r="T154" s="133"/>
      <c r="AT154" s="134" t="s">
        <v>120</v>
      </c>
      <c r="AU154" s="134" t="s">
        <v>46</v>
      </c>
      <c r="AV154" s="7" t="s">
        <v>46</v>
      </c>
      <c r="AW154" s="7" t="s">
        <v>18</v>
      </c>
      <c r="AX154" s="7" t="s">
        <v>44</v>
      </c>
      <c r="AY154" s="134" t="s">
        <v>90</v>
      </c>
    </row>
    <row r="155" spans="2:65" s="7" customFormat="1" x14ac:dyDescent="0.2">
      <c r="B155" s="127"/>
      <c r="D155" s="128" t="s">
        <v>120</v>
      </c>
      <c r="E155" s="134" t="s">
        <v>0</v>
      </c>
      <c r="F155" s="129" t="s">
        <v>494</v>
      </c>
      <c r="H155" s="130">
        <v>74.400000000000006</v>
      </c>
      <c r="I155" s="131"/>
      <c r="L155" s="127"/>
      <c r="M155" s="132"/>
      <c r="T155" s="133"/>
      <c r="AT155" s="134" t="s">
        <v>120</v>
      </c>
      <c r="AU155" s="134" t="s">
        <v>46</v>
      </c>
      <c r="AV155" s="7" t="s">
        <v>46</v>
      </c>
      <c r="AW155" s="7" t="s">
        <v>18</v>
      </c>
      <c r="AX155" s="7" t="s">
        <v>44</v>
      </c>
      <c r="AY155" s="134" t="s">
        <v>90</v>
      </c>
    </row>
    <row r="156" spans="2:65" s="8" customFormat="1" x14ac:dyDescent="0.2">
      <c r="B156" s="149"/>
      <c r="D156" s="128" t="s">
        <v>120</v>
      </c>
      <c r="E156" s="150" t="s">
        <v>327</v>
      </c>
      <c r="F156" s="151" t="s">
        <v>179</v>
      </c>
      <c r="H156" s="152">
        <v>418.8</v>
      </c>
      <c r="I156" s="153"/>
      <c r="L156" s="149"/>
      <c r="M156" s="154"/>
      <c r="T156" s="155"/>
      <c r="AT156" s="150" t="s">
        <v>120</v>
      </c>
      <c r="AU156" s="150" t="s">
        <v>46</v>
      </c>
      <c r="AV156" s="8" t="s">
        <v>93</v>
      </c>
      <c r="AW156" s="8" t="s">
        <v>18</v>
      </c>
      <c r="AX156" s="8" t="s">
        <v>45</v>
      </c>
      <c r="AY156" s="150" t="s">
        <v>90</v>
      </c>
    </row>
    <row r="157" spans="2:65" s="1" customFormat="1" ht="21.75" customHeight="1" x14ac:dyDescent="0.2">
      <c r="B157" s="17"/>
      <c r="C157" s="116" t="s">
        <v>98</v>
      </c>
      <c r="D157" s="116" t="s">
        <v>106</v>
      </c>
      <c r="E157" s="117" t="s">
        <v>180</v>
      </c>
      <c r="F157" s="118" t="s">
        <v>181</v>
      </c>
      <c r="G157" s="119" t="s">
        <v>97</v>
      </c>
      <c r="H157" s="120">
        <v>3350.4</v>
      </c>
      <c r="I157" s="121"/>
      <c r="J157" s="122">
        <f>ROUND(I157*H157,2)</f>
        <v>0</v>
      </c>
      <c r="K157" s="123"/>
      <c r="L157" s="124"/>
      <c r="M157" s="125" t="s">
        <v>0</v>
      </c>
      <c r="N157" s="126" t="s">
        <v>27</v>
      </c>
      <c r="P157" s="113">
        <f>O157*H157</f>
        <v>0</v>
      </c>
      <c r="Q157" s="113">
        <v>1.4999999999999999E-4</v>
      </c>
      <c r="R157" s="113">
        <f>Q157*H157</f>
        <v>0.50256000000000001</v>
      </c>
      <c r="S157" s="113">
        <v>0</v>
      </c>
      <c r="T157" s="114">
        <f>S157*H157</f>
        <v>0</v>
      </c>
      <c r="AR157" s="115" t="s">
        <v>182</v>
      </c>
      <c r="AT157" s="115" t="s">
        <v>106</v>
      </c>
      <c r="AU157" s="115" t="s">
        <v>46</v>
      </c>
      <c r="AY157" s="10" t="s">
        <v>90</v>
      </c>
      <c r="BE157" s="33">
        <f>IF(N157="základná",J157,0)</f>
        <v>0</v>
      </c>
      <c r="BF157" s="33">
        <f>IF(N157="znížená",J157,0)</f>
        <v>0</v>
      </c>
      <c r="BG157" s="33">
        <f>IF(N157="zákl. prenesená",J157,0)</f>
        <v>0</v>
      </c>
      <c r="BH157" s="33">
        <f>IF(N157="zníž. prenesená",J157,0)</f>
        <v>0</v>
      </c>
      <c r="BI157" s="33">
        <f>IF(N157="nulová",J157,0)</f>
        <v>0</v>
      </c>
      <c r="BJ157" s="10" t="s">
        <v>46</v>
      </c>
      <c r="BK157" s="33">
        <f>ROUND(I157*H157,2)</f>
        <v>0</v>
      </c>
      <c r="BL157" s="10" t="s">
        <v>111</v>
      </c>
      <c r="BM157" s="115" t="s">
        <v>355</v>
      </c>
    </row>
    <row r="158" spans="2:65" s="1" customFormat="1" ht="24.2" customHeight="1" x14ac:dyDescent="0.2">
      <c r="B158" s="17"/>
      <c r="C158" s="116" t="s">
        <v>104</v>
      </c>
      <c r="D158" s="116" t="s">
        <v>106</v>
      </c>
      <c r="E158" s="117" t="s">
        <v>183</v>
      </c>
      <c r="F158" s="118" t="s">
        <v>184</v>
      </c>
      <c r="G158" s="119" t="s">
        <v>103</v>
      </c>
      <c r="H158" s="120">
        <v>418.8</v>
      </c>
      <c r="I158" s="121"/>
      <c r="J158" s="122">
        <f>ROUND(I158*H158,2)</f>
        <v>0</v>
      </c>
      <c r="K158" s="123"/>
      <c r="L158" s="124"/>
      <c r="M158" s="125" t="s">
        <v>0</v>
      </c>
      <c r="N158" s="126" t="s">
        <v>27</v>
      </c>
      <c r="P158" s="113">
        <f>O158*H158</f>
        <v>0</v>
      </c>
      <c r="Q158" s="113">
        <v>2.9999999999999997E-4</v>
      </c>
      <c r="R158" s="113">
        <f>Q158*H158</f>
        <v>0.12564</v>
      </c>
      <c r="S158" s="113">
        <v>0</v>
      </c>
      <c r="T158" s="114">
        <f>S158*H158</f>
        <v>0</v>
      </c>
      <c r="AR158" s="115" t="s">
        <v>182</v>
      </c>
      <c r="AT158" s="115" t="s">
        <v>106</v>
      </c>
      <c r="AU158" s="115" t="s">
        <v>46</v>
      </c>
      <c r="AY158" s="10" t="s">
        <v>90</v>
      </c>
      <c r="BE158" s="33">
        <f>IF(N158="základná",J158,0)</f>
        <v>0</v>
      </c>
      <c r="BF158" s="33">
        <f>IF(N158="znížená",J158,0)</f>
        <v>0</v>
      </c>
      <c r="BG158" s="33">
        <f>IF(N158="zákl. prenesená",J158,0)</f>
        <v>0</v>
      </c>
      <c r="BH158" s="33">
        <f>IF(N158="zníž. prenesená",J158,0)</f>
        <v>0</v>
      </c>
      <c r="BI158" s="33">
        <f>IF(N158="nulová",J158,0)</f>
        <v>0</v>
      </c>
      <c r="BJ158" s="10" t="s">
        <v>46</v>
      </c>
      <c r="BK158" s="33">
        <f>ROUND(I158*H158,2)</f>
        <v>0</v>
      </c>
      <c r="BL158" s="10" t="s">
        <v>111</v>
      </c>
      <c r="BM158" s="115" t="s">
        <v>356</v>
      </c>
    </row>
    <row r="159" spans="2:65" s="1" customFormat="1" ht="24.2" customHeight="1" x14ac:dyDescent="0.2">
      <c r="B159" s="17"/>
      <c r="C159" s="104" t="s">
        <v>105</v>
      </c>
      <c r="D159" s="104" t="s">
        <v>91</v>
      </c>
      <c r="E159" s="105" t="s">
        <v>185</v>
      </c>
      <c r="F159" s="106" t="s">
        <v>186</v>
      </c>
      <c r="G159" s="107" t="s">
        <v>103</v>
      </c>
      <c r="H159" s="108">
        <v>418.8</v>
      </c>
      <c r="I159" s="109"/>
      <c r="J159" s="110">
        <f>ROUND(I159*H159,2)</f>
        <v>0</v>
      </c>
      <c r="K159" s="111"/>
      <c r="L159" s="17"/>
      <c r="M159" s="112" t="s">
        <v>0</v>
      </c>
      <c r="N159" s="78" t="s">
        <v>27</v>
      </c>
      <c r="P159" s="113">
        <f>O159*H159</f>
        <v>0</v>
      </c>
      <c r="Q159" s="113">
        <v>0</v>
      </c>
      <c r="R159" s="113">
        <f>Q159*H159</f>
        <v>0</v>
      </c>
      <c r="S159" s="113">
        <v>8.0000000000000002E-3</v>
      </c>
      <c r="T159" s="114">
        <f>S159*H159</f>
        <v>3.3504</v>
      </c>
      <c r="AR159" s="115" t="s">
        <v>111</v>
      </c>
      <c r="AT159" s="115" t="s">
        <v>91</v>
      </c>
      <c r="AU159" s="115" t="s">
        <v>46</v>
      </c>
      <c r="AY159" s="10" t="s">
        <v>90</v>
      </c>
      <c r="BE159" s="33">
        <f>IF(N159="základná",J159,0)</f>
        <v>0</v>
      </c>
      <c r="BF159" s="33">
        <f>IF(N159="znížená",J159,0)</f>
        <v>0</v>
      </c>
      <c r="BG159" s="33">
        <f>IF(N159="zákl. prenesená",J159,0)</f>
        <v>0</v>
      </c>
      <c r="BH159" s="33">
        <f>IF(N159="zníž. prenesená",J159,0)</f>
        <v>0</v>
      </c>
      <c r="BI159" s="33">
        <f>IF(N159="nulová",J159,0)</f>
        <v>0</v>
      </c>
      <c r="BJ159" s="10" t="s">
        <v>46</v>
      </c>
      <c r="BK159" s="33">
        <f>ROUND(I159*H159,2)</f>
        <v>0</v>
      </c>
      <c r="BL159" s="10" t="s">
        <v>111</v>
      </c>
      <c r="BM159" s="115" t="s">
        <v>357</v>
      </c>
    </row>
    <row r="160" spans="2:65" s="7" customFormat="1" x14ac:dyDescent="0.2">
      <c r="B160" s="127"/>
      <c r="D160" s="128" t="s">
        <v>120</v>
      </c>
      <c r="E160" s="134" t="s">
        <v>0</v>
      </c>
      <c r="F160" s="129" t="s">
        <v>327</v>
      </c>
      <c r="H160" s="130">
        <v>418.8</v>
      </c>
      <c r="I160" s="131"/>
      <c r="L160" s="127"/>
      <c r="M160" s="132"/>
      <c r="T160" s="133"/>
      <c r="AT160" s="134" t="s">
        <v>120</v>
      </c>
      <c r="AU160" s="134" t="s">
        <v>46</v>
      </c>
      <c r="AV160" s="7" t="s">
        <v>46</v>
      </c>
      <c r="AW160" s="7" t="s">
        <v>18</v>
      </c>
      <c r="AX160" s="7" t="s">
        <v>44</v>
      </c>
      <c r="AY160" s="134" t="s">
        <v>90</v>
      </c>
    </row>
    <row r="161" spans="2:65" s="8" customFormat="1" x14ac:dyDescent="0.2">
      <c r="B161" s="149"/>
      <c r="D161" s="128" t="s">
        <v>120</v>
      </c>
      <c r="E161" s="150" t="s">
        <v>0</v>
      </c>
      <c r="F161" s="151" t="s">
        <v>179</v>
      </c>
      <c r="H161" s="152">
        <v>418.8</v>
      </c>
      <c r="I161" s="153"/>
      <c r="L161" s="149"/>
      <c r="M161" s="154"/>
      <c r="T161" s="155"/>
      <c r="AT161" s="150" t="s">
        <v>120</v>
      </c>
      <c r="AU161" s="150" t="s">
        <v>46</v>
      </c>
      <c r="AV161" s="8" t="s">
        <v>93</v>
      </c>
      <c r="AW161" s="8" t="s">
        <v>18</v>
      </c>
      <c r="AX161" s="8" t="s">
        <v>45</v>
      </c>
      <c r="AY161" s="150" t="s">
        <v>90</v>
      </c>
    </row>
    <row r="162" spans="2:65" s="1" customFormat="1" ht="24.2" customHeight="1" x14ac:dyDescent="0.2">
      <c r="B162" s="17"/>
      <c r="C162" s="104" t="s">
        <v>107</v>
      </c>
      <c r="D162" s="104" t="s">
        <v>91</v>
      </c>
      <c r="E162" s="105" t="s">
        <v>187</v>
      </c>
      <c r="F162" s="106" t="s">
        <v>188</v>
      </c>
      <c r="G162" s="107" t="s">
        <v>189</v>
      </c>
      <c r="H162" s="108"/>
      <c r="I162" s="109"/>
      <c r="J162" s="110">
        <f>ROUND(I162*H162,2)</f>
        <v>0</v>
      </c>
      <c r="K162" s="111"/>
      <c r="L162" s="17"/>
      <c r="M162" s="112" t="s">
        <v>0</v>
      </c>
      <c r="N162" s="78" t="s">
        <v>27</v>
      </c>
      <c r="P162" s="113">
        <f>O162*H162</f>
        <v>0</v>
      </c>
      <c r="Q162" s="113">
        <v>0</v>
      </c>
      <c r="R162" s="113">
        <f>Q162*H162</f>
        <v>0</v>
      </c>
      <c r="S162" s="113">
        <v>0</v>
      </c>
      <c r="T162" s="114">
        <f>S162*H162</f>
        <v>0</v>
      </c>
      <c r="AR162" s="115" t="s">
        <v>111</v>
      </c>
      <c r="AT162" s="115" t="s">
        <v>91</v>
      </c>
      <c r="AU162" s="115" t="s">
        <v>46</v>
      </c>
      <c r="AY162" s="10" t="s">
        <v>90</v>
      </c>
      <c r="BE162" s="33">
        <f>IF(N162="základná",J162,0)</f>
        <v>0</v>
      </c>
      <c r="BF162" s="33">
        <f>IF(N162="znížená",J162,0)</f>
        <v>0</v>
      </c>
      <c r="BG162" s="33">
        <f>IF(N162="zákl. prenesená",J162,0)</f>
        <v>0</v>
      </c>
      <c r="BH162" s="33">
        <f>IF(N162="zníž. prenesená",J162,0)</f>
        <v>0</v>
      </c>
      <c r="BI162" s="33">
        <f>IF(N162="nulová",J162,0)</f>
        <v>0</v>
      </c>
      <c r="BJ162" s="10" t="s">
        <v>46</v>
      </c>
      <c r="BK162" s="33">
        <f>ROUND(I162*H162,2)</f>
        <v>0</v>
      </c>
      <c r="BL162" s="10" t="s">
        <v>111</v>
      </c>
      <c r="BM162" s="115" t="s">
        <v>358</v>
      </c>
    </row>
    <row r="163" spans="2:65" s="6" customFormat="1" ht="22.9" customHeight="1" x14ac:dyDescent="0.2">
      <c r="B163" s="93"/>
      <c r="D163" s="94" t="s">
        <v>43</v>
      </c>
      <c r="E163" s="102" t="s">
        <v>190</v>
      </c>
      <c r="F163" s="102" t="s">
        <v>191</v>
      </c>
      <c r="I163" s="96"/>
      <c r="J163" s="103">
        <f>BK163</f>
        <v>0</v>
      </c>
      <c r="L163" s="93"/>
      <c r="M163" s="97"/>
      <c r="P163" s="98">
        <f>SUM(P164:P207)</f>
        <v>0</v>
      </c>
      <c r="R163" s="98">
        <f>SUM(R164:R207)</f>
        <v>4.7397592</v>
      </c>
      <c r="T163" s="99">
        <f>SUM(T164:T207)</f>
        <v>0.88560000000000005</v>
      </c>
      <c r="AR163" s="94" t="s">
        <v>46</v>
      </c>
      <c r="AT163" s="100" t="s">
        <v>43</v>
      </c>
      <c r="AU163" s="100" t="s">
        <v>45</v>
      </c>
      <c r="AY163" s="94" t="s">
        <v>90</v>
      </c>
      <c r="BK163" s="101">
        <f>SUM(BK164:BK207)</f>
        <v>0</v>
      </c>
    </row>
    <row r="164" spans="2:65" s="1" customFormat="1" ht="33" customHeight="1" x14ac:dyDescent="0.2">
      <c r="B164" s="17"/>
      <c r="C164" s="104" t="s">
        <v>108</v>
      </c>
      <c r="D164" s="104" t="s">
        <v>91</v>
      </c>
      <c r="E164" s="105" t="s">
        <v>495</v>
      </c>
      <c r="F164" s="106" t="s">
        <v>496</v>
      </c>
      <c r="G164" s="107" t="s">
        <v>92</v>
      </c>
      <c r="H164" s="108">
        <v>1136.8979999999999</v>
      </c>
      <c r="I164" s="109"/>
      <c r="J164" s="110">
        <f>ROUND(I164*H164,2)</f>
        <v>0</v>
      </c>
      <c r="K164" s="111"/>
      <c r="L164" s="17"/>
      <c r="M164" s="112" t="s">
        <v>0</v>
      </c>
      <c r="N164" s="78" t="s">
        <v>27</v>
      </c>
      <c r="P164" s="113">
        <f>O164*H164</f>
        <v>0</v>
      </c>
      <c r="Q164" s="113">
        <v>0</v>
      </c>
      <c r="R164" s="113">
        <f>Q164*H164</f>
        <v>0</v>
      </c>
      <c r="S164" s="113">
        <v>0</v>
      </c>
      <c r="T164" s="114">
        <f>S164*H164</f>
        <v>0</v>
      </c>
      <c r="AR164" s="115" t="s">
        <v>111</v>
      </c>
      <c r="AT164" s="115" t="s">
        <v>91</v>
      </c>
      <c r="AU164" s="115" t="s">
        <v>46</v>
      </c>
      <c r="AY164" s="10" t="s">
        <v>90</v>
      </c>
      <c r="BE164" s="33">
        <f>IF(N164="základná",J164,0)</f>
        <v>0</v>
      </c>
      <c r="BF164" s="33">
        <f>IF(N164="znížená",J164,0)</f>
        <v>0</v>
      </c>
      <c r="BG164" s="33">
        <f>IF(N164="zákl. prenesená",J164,0)</f>
        <v>0</v>
      </c>
      <c r="BH164" s="33">
        <f>IF(N164="zníž. prenesená",J164,0)</f>
        <v>0</v>
      </c>
      <c r="BI164" s="33">
        <f>IF(N164="nulová",J164,0)</f>
        <v>0</v>
      </c>
      <c r="BJ164" s="10" t="s">
        <v>46</v>
      </c>
      <c r="BK164" s="33">
        <f>ROUND(I164*H164,2)</f>
        <v>0</v>
      </c>
      <c r="BL164" s="10" t="s">
        <v>111</v>
      </c>
      <c r="BM164" s="115" t="s">
        <v>359</v>
      </c>
    </row>
    <row r="165" spans="2:65" s="7" customFormat="1" ht="22.5" x14ac:dyDescent="0.2">
      <c r="B165" s="127"/>
      <c r="D165" s="128" t="s">
        <v>120</v>
      </c>
      <c r="E165" s="134" t="s">
        <v>0</v>
      </c>
      <c r="F165" s="129" t="s">
        <v>497</v>
      </c>
      <c r="H165" s="130">
        <v>1136.8979999999999</v>
      </c>
      <c r="I165" s="131"/>
      <c r="L165" s="127"/>
      <c r="M165" s="132"/>
      <c r="T165" s="133"/>
      <c r="AT165" s="134" t="s">
        <v>120</v>
      </c>
      <c r="AU165" s="134" t="s">
        <v>46</v>
      </c>
      <c r="AV165" s="7" t="s">
        <v>46</v>
      </c>
      <c r="AW165" s="7" t="s">
        <v>18</v>
      </c>
      <c r="AX165" s="7" t="s">
        <v>44</v>
      </c>
      <c r="AY165" s="134" t="s">
        <v>90</v>
      </c>
    </row>
    <row r="166" spans="2:65" s="8" customFormat="1" x14ac:dyDescent="0.2">
      <c r="B166" s="149"/>
      <c r="D166" s="128" t="s">
        <v>120</v>
      </c>
      <c r="E166" s="150" t="s">
        <v>326</v>
      </c>
      <c r="F166" s="151" t="s">
        <v>179</v>
      </c>
      <c r="H166" s="152">
        <v>1136.8979999999999</v>
      </c>
      <c r="I166" s="153"/>
      <c r="L166" s="149"/>
      <c r="M166" s="154"/>
      <c r="T166" s="155"/>
      <c r="AT166" s="150" t="s">
        <v>120</v>
      </c>
      <c r="AU166" s="150" t="s">
        <v>46</v>
      </c>
      <c r="AV166" s="8" t="s">
        <v>93</v>
      </c>
      <c r="AW166" s="8" t="s">
        <v>18</v>
      </c>
      <c r="AX166" s="8" t="s">
        <v>45</v>
      </c>
      <c r="AY166" s="150" t="s">
        <v>90</v>
      </c>
    </row>
    <row r="167" spans="2:65" s="1" customFormat="1" ht="24.2" customHeight="1" x14ac:dyDescent="0.2">
      <c r="B167" s="17"/>
      <c r="C167" s="116" t="s">
        <v>109</v>
      </c>
      <c r="D167" s="116" t="s">
        <v>106</v>
      </c>
      <c r="E167" s="117" t="s">
        <v>194</v>
      </c>
      <c r="F167" s="118" t="s">
        <v>195</v>
      </c>
      <c r="G167" s="119" t="s">
        <v>92</v>
      </c>
      <c r="H167" s="120">
        <v>1307.433</v>
      </c>
      <c r="I167" s="121"/>
      <c r="J167" s="122">
        <f>ROUND(I167*H167,2)</f>
        <v>0</v>
      </c>
      <c r="K167" s="123"/>
      <c r="L167" s="124"/>
      <c r="M167" s="125" t="s">
        <v>0</v>
      </c>
      <c r="N167" s="126" t="s">
        <v>27</v>
      </c>
      <c r="P167" s="113">
        <f>O167*H167</f>
        <v>0</v>
      </c>
      <c r="Q167" s="113">
        <v>1.9E-3</v>
      </c>
      <c r="R167" s="113">
        <f>Q167*H167</f>
        <v>2.4841226999999999</v>
      </c>
      <c r="S167" s="113">
        <v>0</v>
      </c>
      <c r="T167" s="114">
        <f>S167*H167</f>
        <v>0</v>
      </c>
      <c r="AR167" s="115" t="s">
        <v>182</v>
      </c>
      <c r="AT167" s="115" t="s">
        <v>106</v>
      </c>
      <c r="AU167" s="115" t="s">
        <v>46</v>
      </c>
      <c r="AY167" s="10" t="s">
        <v>90</v>
      </c>
      <c r="BE167" s="33">
        <f>IF(N167="základná",J167,0)</f>
        <v>0</v>
      </c>
      <c r="BF167" s="33">
        <f>IF(N167="znížená",J167,0)</f>
        <v>0</v>
      </c>
      <c r="BG167" s="33">
        <f>IF(N167="zákl. prenesená",J167,0)</f>
        <v>0</v>
      </c>
      <c r="BH167" s="33">
        <f>IF(N167="zníž. prenesená",J167,0)</f>
        <v>0</v>
      </c>
      <c r="BI167" s="33">
        <f>IF(N167="nulová",J167,0)</f>
        <v>0</v>
      </c>
      <c r="BJ167" s="10" t="s">
        <v>46</v>
      </c>
      <c r="BK167" s="33">
        <f>ROUND(I167*H167,2)</f>
        <v>0</v>
      </c>
      <c r="BL167" s="10" t="s">
        <v>111</v>
      </c>
      <c r="BM167" s="115" t="s">
        <v>360</v>
      </c>
    </row>
    <row r="168" spans="2:65" s="1" customFormat="1" ht="44.25" customHeight="1" x14ac:dyDescent="0.2">
      <c r="B168" s="17"/>
      <c r="C168" s="104" t="s">
        <v>110</v>
      </c>
      <c r="D168" s="104" t="s">
        <v>91</v>
      </c>
      <c r="E168" s="105" t="s">
        <v>196</v>
      </c>
      <c r="F168" s="106" t="s">
        <v>197</v>
      </c>
      <c r="G168" s="107" t="s">
        <v>92</v>
      </c>
      <c r="H168" s="108">
        <v>460.68</v>
      </c>
      <c r="I168" s="109"/>
      <c r="J168" s="110">
        <f>ROUND(I168*H168,2)</f>
        <v>0</v>
      </c>
      <c r="K168" s="111"/>
      <c r="L168" s="17"/>
      <c r="M168" s="112" t="s">
        <v>0</v>
      </c>
      <c r="N168" s="78" t="s">
        <v>27</v>
      </c>
      <c r="P168" s="113">
        <f>O168*H168</f>
        <v>0</v>
      </c>
      <c r="Q168" s="113">
        <v>0</v>
      </c>
      <c r="R168" s="113">
        <f>Q168*H168</f>
        <v>0</v>
      </c>
      <c r="S168" s="113">
        <v>0</v>
      </c>
      <c r="T168" s="114">
        <f>S168*H168</f>
        <v>0</v>
      </c>
      <c r="AR168" s="115" t="s">
        <v>111</v>
      </c>
      <c r="AT168" s="115" t="s">
        <v>91</v>
      </c>
      <c r="AU168" s="115" t="s">
        <v>46</v>
      </c>
      <c r="AY168" s="10" t="s">
        <v>90</v>
      </c>
      <c r="BE168" s="33">
        <f>IF(N168="základná",J168,0)</f>
        <v>0</v>
      </c>
      <c r="BF168" s="33">
        <f>IF(N168="znížená",J168,0)</f>
        <v>0</v>
      </c>
      <c r="BG168" s="33">
        <f>IF(N168="zákl. prenesená",J168,0)</f>
        <v>0</v>
      </c>
      <c r="BH168" s="33">
        <f>IF(N168="zníž. prenesená",J168,0)</f>
        <v>0</v>
      </c>
      <c r="BI168" s="33">
        <f>IF(N168="nulová",J168,0)</f>
        <v>0</v>
      </c>
      <c r="BJ168" s="10" t="s">
        <v>46</v>
      </c>
      <c r="BK168" s="33">
        <f>ROUND(I168*H168,2)</f>
        <v>0</v>
      </c>
      <c r="BL168" s="10" t="s">
        <v>111</v>
      </c>
      <c r="BM168" s="115" t="s">
        <v>362</v>
      </c>
    </row>
    <row r="169" spans="2:65" s="7" customFormat="1" x14ac:dyDescent="0.2">
      <c r="B169" s="127"/>
      <c r="D169" s="128" t="s">
        <v>120</v>
      </c>
      <c r="E169" s="134" t="s">
        <v>0</v>
      </c>
      <c r="F169" s="129" t="s">
        <v>363</v>
      </c>
      <c r="H169" s="130">
        <v>460.68</v>
      </c>
      <c r="I169" s="131"/>
      <c r="L169" s="127"/>
      <c r="M169" s="132"/>
      <c r="T169" s="133"/>
      <c r="AT169" s="134" t="s">
        <v>120</v>
      </c>
      <c r="AU169" s="134" t="s">
        <v>46</v>
      </c>
      <c r="AV169" s="7" t="s">
        <v>46</v>
      </c>
      <c r="AW169" s="7" t="s">
        <v>18</v>
      </c>
      <c r="AX169" s="7" t="s">
        <v>44</v>
      </c>
      <c r="AY169" s="134" t="s">
        <v>90</v>
      </c>
    </row>
    <row r="170" spans="2:65" s="8" customFormat="1" x14ac:dyDescent="0.2">
      <c r="B170" s="149"/>
      <c r="D170" s="128" t="s">
        <v>120</v>
      </c>
      <c r="E170" s="150" t="s">
        <v>0</v>
      </c>
      <c r="F170" s="151" t="s">
        <v>179</v>
      </c>
      <c r="H170" s="152">
        <v>460.68</v>
      </c>
      <c r="I170" s="153"/>
      <c r="L170" s="149"/>
      <c r="M170" s="154"/>
      <c r="T170" s="155"/>
      <c r="AT170" s="150" t="s">
        <v>120</v>
      </c>
      <c r="AU170" s="150" t="s">
        <v>46</v>
      </c>
      <c r="AV170" s="8" t="s">
        <v>93</v>
      </c>
      <c r="AW170" s="8" t="s">
        <v>18</v>
      </c>
      <c r="AX170" s="8" t="s">
        <v>45</v>
      </c>
      <c r="AY170" s="150" t="s">
        <v>90</v>
      </c>
    </row>
    <row r="171" spans="2:65" s="1" customFormat="1" ht="24.2" customHeight="1" x14ac:dyDescent="0.2">
      <c r="B171" s="17"/>
      <c r="C171" s="116" t="s">
        <v>111</v>
      </c>
      <c r="D171" s="116" t="s">
        <v>106</v>
      </c>
      <c r="E171" s="117" t="s">
        <v>194</v>
      </c>
      <c r="F171" s="118" t="s">
        <v>195</v>
      </c>
      <c r="G171" s="119" t="s">
        <v>92</v>
      </c>
      <c r="H171" s="120">
        <v>529.78200000000004</v>
      </c>
      <c r="I171" s="121"/>
      <c r="J171" s="122">
        <f>ROUND(I171*H171,2)</f>
        <v>0</v>
      </c>
      <c r="K171" s="123"/>
      <c r="L171" s="124"/>
      <c r="M171" s="125" t="s">
        <v>0</v>
      </c>
      <c r="N171" s="126" t="s">
        <v>27</v>
      </c>
      <c r="P171" s="113">
        <f>O171*H171</f>
        <v>0</v>
      </c>
      <c r="Q171" s="113">
        <v>1.9E-3</v>
      </c>
      <c r="R171" s="113">
        <f>Q171*H171</f>
        <v>1.0065858000000001</v>
      </c>
      <c r="S171" s="113">
        <v>0</v>
      </c>
      <c r="T171" s="114">
        <f>S171*H171</f>
        <v>0</v>
      </c>
      <c r="AR171" s="115" t="s">
        <v>182</v>
      </c>
      <c r="AT171" s="115" t="s">
        <v>106</v>
      </c>
      <c r="AU171" s="115" t="s">
        <v>46</v>
      </c>
      <c r="AY171" s="10" t="s">
        <v>90</v>
      </c>
      <c r="BE171" s="33">
        <f>IF(N171="základná",J171,0)</f>
        <v>0</v>
      </c>
      <c r="BF171" s="33">
        <f>IF(N171="znížená",J171,0)</f>
        <v>0</v>
      </c>
      <c r="BG171" s="33">
        <f>IF(N171="zákl. prenesená",J171,0)</f>
        <v>0</v>
      </c>
      <c r="BH171" s="33">
        <f>IF(N171="zníž. prenesená",J171,0)</f>
        <v>0</v>
      </c>
      <c r="BI171" s="33">
        <f>IF(N171="nulová",J171,0)</f>
        <v>0</v>
      </c>
      <c r="BJ171" s="10" t="s">
        <v>46</v>
      </c>
      <c r="BK171" s="33">
        <f>ROUND(I171*H171,2)</f>
        <v>0</v>
      </c>
      <c r="BL171" s="10" t="s">
        <v>111</v>
      </c>
      <c r="BM171" s="115" t="s">
        <v>364</v>
      </c>
    </row>
    <row r="172" spans="2:65" s="1" customFormat="1" ht="21.75" customHeight="1" x14ac:dyDescent="0.2">
      <c r="B172" s="17"/>
      <c r="C172" s="116" t="s">
        <v>112</v>
      </c>
      <c r="D172" s="116" t="s">
        <v>106</v>
      </c>
      <c r="E172" s="117" t="s">
        <v>180</v>
      </c>
      <c r="F172" s="118" t="s">
        <v>181</v>
      </c>
      <c r="G172" s="119" t="s">
        <v>97</v>
      </c>
      <c r="H172" s="120">
        <v>1874.9680000000001</v>
      </c>
      <c r="I172" s="121"/>
      <c r="J172" s="122">
        <f>ROUND(I172*H172,2)</f>
        <v>0</v>
      </c>
      <c r="K172" s="123"/>
      <c r="L172" s="124"/>
      <c r="M172" s="125" t="s">
        <v>0</v>
      </c>
      <c r="N172" s="126" t="s">
        <v>27</v>
      </c>
      <c r="P172" s="113">
        <f>O172*H172</f>
        <v>0</v>
      </c>
      <c r="Q172" s="113">
        <v>1.4999999999999999E-4</v>
      </c>
      <c r="R172" s="113">
        <f>Q172*H172</f>
        <v>0.28124519999999997</v>
      </c>
      <c r="S172" s="113">
        <v>0</v>
      </c>
      <c r="T172" s="114">
        <f>S172*H172</f>
        <v>0</v>
      </c>
      <c r="AR172" s="115" t="s">
        <v>182</v>
      </c>
      <c r="AT172" s="115" t="s">
        <v>106</v>
      </c>
      <c r="AU172" s="115" t="s">
        <v>46</v>
      </c>
      <c r="AY172" s="10" t="s">
        <v>90</v>
      </c>
      <c r="BE172" s="33">
        <f>IF(N172="základná",J172,0)</f>
        <v>0</v>
      </c>
      <c r="BF172" s="33">
        <f>IF(N172="znížená",J172,0)</f>
        <v>0</v>
      </c>
      <c r="BG172" s="33">
        <f>IF(N172="zákl. prenesená",J172,0)</f>
        <v>0</v>
      </c>
      <c r="BH172" s="33">
        <f>IF(N172="zníž. prenesená",J172,0)</f>
        <v>0</v>
      </c>
      <c r="BI172" s="33">
        <f>IF(N172="nulová",J172,0)</f>
        <v>0</v>
      </c>
      <c r="BJ172" s="10" t="s">
        <v>46</v>
      </c>
      <c r="BK172" s="33">
        <f>ROUND(I172*H172,2)</f>
        <v>0</v>
      </c>
      <c r="BL172" s="10" t="s">
        <v>111</v>
      </c>
      <c r="BM172" s="115" t="s">
        <v>365</v>
      </c>
    </row>
    <row r="173" spans="2:65" s="1" customFormat="1" ht="37.9" customHeight="1" x14ac:dyDescent="0.2">
      <c r="B173" s="17"/>
      <c r="C173" s="104" t="s">
        <v>113</v>
      </c>
      <c r="D173" s="104" t="s">
        <v>91</v>
      </c>
      <c r="E173" s="105" t="s">
        <v>366</v>
      </c>
      <c r="F173" s="106" t="s">
        <v>367</v>
      </c>
      <c r="G173" s="107" t="s">
        <v>97</v>
      </c>
      <c r="H173" s="108">
        <v>100</v>
      </c>
      <c r="I173" s="109"/>
      <c r="J173" s="110">
        <f>ROUND(I173*H173,2)</f>
        <v>0</v>
      </c>
      <c r="K173" s="111"/>
      <c r="L173" s="17"/>
      <c r="M173" s="112" t="s">
        <v>0</v>
      </c>
      <c r="N173" s="78" t="s">
        <v>27</v>
      </c>
      <c r="P173" s="113">
        <f>O173*H173</f>
        <v>0</v>
      </c>
      <c r="Q173" s="113">
        <v>2.5999999999999998E-4</v>
      </c>
      <c r="R173" s="113">
        <f>Q173*H173</f>
        <v>2.5999999999999999E-2</v>
      </c>
      <c r="S173" s="113">
        <v>0</v>
      </c>
      <c r="T173" s="114">
        <f>S173*H173</f>
        <v>0</v>
      </c>
      <c r="AR173" s="115" t="s">
        <v>111</v>
      </c>
      <c r="AT173" s="115" t="s">
        <v>91</v>
      </c>
      <c r="AU173" s="115" t="s">
        <v>46</v>
      </c>
      <c r="AY173" s="10" t="s">
        <v>90</v>
      </c>
      <c r="BE173" s="33">
        <f>IF(N173="základná",J173,0)</f>
        <v>0</v>
      </c>
      <c r="BF173" s="33">
        <f>IF(N173="znížená",J173,0)</f>
        <v>0</v>
      </c>
      <c r="BG173" s="33">
        <f>IF(N173="zákl. prenesená",J173,0)</f>
        <v>0</v>
      </c>
      <c r="BH173" s="33">
        <f>IF(N173="zníž. prenesená",J173,0)</f>
        <v>0</v>
      </c>
      <c r="BI173" s="33">
        <f>IF(N173="nulová",J173,0)</f>
        <v>0</v>
      </c>
      <c r="BJ173" s="10" t="s">
        <v>46</v>
      </c>
      <c r="BK173" s="33">
        <f>ROUND(I173*H173,2)</f>
        <v>0</v>
      </c>
      <c r="BL173" s="10" t="s">
        <v>111</v>
      </c>
      <c r="BM173" s="115" t="s">
        <v>368</v>
      </c>
    </row>
    <row r="174" spans="2:65" s="7" customFormat="1" x14ac:dyDescent="0.2">
      <c r="B174" s="127"/>
      <c r="D174" s="128" t="s">
        <v>120</v>
      </c>
      <c r="E174" s="134" t="s">
        <v>0</v>
      </c>
      <c r="F174" s="129" t="s">
        <v>498</v>
      </c>
      <c r="H174" s="130">
        <v>100</v>
      </c>
      <c r="I174" s="131"/>
      <c r="L174" s="127"/>
      <c r="M174" s="132"/>
      <c r="T174" s="133"/>
      <c r="AT174" s="134" t="s">
        <v>120</v>
      </c>
      <c r="AU174" s="134" t="s">
        <v>46</v>
      </c>
      <c r="AV174" s="7" t="s">
        <v>46</v>
      </c>
      <c r="AW174" s="7" t="s">
        <v>18</v>
      </c>
      <c r="AX174" s="7" t="s">
        <v>44</v>
      </c>
      <c r="AY174" s="134" t="s">
        <v>90</v>
      </c>
    </row>
    <row r="175" spans="2:65" s="8" customFormat="1" x14ac:dyDescent="0.2">
      <c r="B175" s="149"/>
      <c r="D175" s="128" t="s">
        <v>120</v>
      </c>
      <c r="E175" s="150" t="s">
        <v>0</v>
      </c>
      <c r="F175" s="151" t="s">
        <v>179</v>
      </c>
      <c r="H175" s="152">
        <v>100</v>
      </c>
      <c r="I175" s="153"/>
      <c r="L175" s="149"/>
      <c r="M175" s="154"/>
      <c r="T175" s="155"/>
      <c r="AT175" s="150" t="s">
        <v>120</v>
      </c>
      <c r="AU175" s="150" t="s">
        <v>46</v>
      </c>
      <c r="AV175" s="8" t="s">
        <v>93</v>
      </c>
      <c r="AW175" s="8" t="s">
        <v>18</v>
      </c>
      <c r="AX175" s="8" t="s">
        <v>45</v>
      </c>
      <c r="AY175" s="150" t="s">
        <v>90</v>
      </c>
    </row>
    <row r="176" spans="2:65" s="1" customFormat="1" ht="24.2" customHeight="1" x14ac:dyDescent="0.2">
      <c r="B176" s="17"/>
      <c r="C176" s="116" t="s">
        <v>114</v>
      </c>
      <c r="D176" s="116" t="s">
        <v>106</v>
      </c>
      <c r="E176" s="117" t="s">
        <v>369</v>
      </c>
      <c r="F176" s="118" t="s">
        <v>370</v>
      </c>
      <c r="G176" s="119" t="s">
        <v>92</v>
      </c>
      <c r="H176" s="120">
        <v>100</v>
      </c>
      <c r="I176" s="121"/>
      <c r="J176" s="122">
        <f>ROUND(I176*H176,2)</f>
        <v>0</v>
      </c>
      <c r="K176" s="123"/>
      <c r="L176" s="124"/>
      <c r="M176" s="125" t="s">
        <v>0</v>
      </c>
      <c r="N176" s="126" t="s">
        <v>27</v>
      </c>
      <c r="P176" s="113">
        <f>O176*H176</f>
        <v>0</v>
      </c>
      <c r="Q176" s="113">
        <v>6.8999999999999997E-4</v>
      </c>
      <c r="R176" s="113">
        <f>Q176*H176</f>
        <v>6.8999999999999992E-2</v>
      </c>
      <c r="S176" s="113">
        <v>0</v>
      </c>
      <c r="T176" s="114">
        <f>S176*H176</f>
        <v>0</v>
      </c>
      <c r="AR176" s="115" t="s">
        <v>182</v>
      </c>
      <c r="AT176" s="115" t="s">
        <v>106</v>
      </c>
      <c r="AU176" s="115" t="s">
        <v>46</v>
      </c>
      <c r="AY176" s="10" t="s">
        <v>90</v>
      </c>
      <c r="BE176" s="33">
        <f>IF(N176="základná",J176,0)</f>
        <v>0</v>
      </c>
      <c r="BF176" s="33">
        <f>IF(N176="znížená",J176,0)</f>
        <v>0</v>
      </c>
      <c r="BG176" s="33">
        <f>IF(N176="zákl. prenesená",J176,0)</f>
        <v>0</v>
      </c>
      <c r="BH176" s="33">
        <f>IF(N176="zníž. prenesená",J176,0)</f>
        <v>0</v>
      </c>
      <c r="BI176" s="33">
        <f>IF(N176="nulová",J176,0)</f>
        <v>0</v>
      </c>
      <c r="BJ176" s="10" t="s">
        <v>46</v>
      </c>
      <c r="BK176" s="33">
        <f>ROUND(I176*H176,2)</f>
        <v>0</v>
      </c>
      <c r="BL176" s="10" t="s">
        <v>111</v>
      </c>
      <c r="BM176" s="115" t="s">
        <v>371</v>
      </c>
    </row>
    <row r="177" spans="2:65" s="1" customFormat="1" ht="33" customHeight="1" x14ac:dyDescent="0.2">
      <c r="B177" s="17"/>
      <c r="C177" s="104" t="s">
        <v>2</v>
      </c>
      <c r="D177" s="104" t="s">
        <v>91</v>
      </c>
      <c r="E177" s="105" t="s">
        <v>372</v>
      </c>
      <c r="F177" s="106" t="s">
        <v>373</v>
      </c>
      <c r="G177" s="107" t="s">
        <v>97</v>
      </c>
      <c r="H177" s="108">
        <v>10</v>
      </c>
      <c r="I177" s="109"/>
      <c r="J177" s="110">
        <f>ROUND(I177*H177,2)</f>
        <v>0</v>
      </c>
      <c r="K177" s="111"/>
      <c r="L177" s="17"/>
      <c r="M177" s="112" t="s">
        <v>0</v>
      </c>
      <c r="N177" s="78" t="s">
        <v>27</v>
      </c>
      <c r="P177" s="113">
        <f>O177*H177</f>
        <v>0</v>
      </c>
      <c r="Q177" s="113">
        <v>1.7411999999999999E-4</v>
      </c>
      <c r="R177" s="113">
        <f>Q177*H177</f>
        <v>1.7412E-3</v>
      </c>
      <c r="S177" s="113">
        <v>0</v>
      </c>
      <c r="T177" s="114">
        <f>S177*H177</f>
        <v>0</v>
      </c>
      <c r="AR177" s="115" t="s">
        <v>111</v>
      </c>
      <c r="AT177" s="115" t="s">
        <v>91</v>
      </c>
      <c r="AU177" s="115" t="s">
        <v>46</v>
      </c>
      <c r="AY177" s="10" t="s">
        <v>90</v>
      </c>
      <c r="BE177" s="33">
        <f>IF(N177="základná",J177,0)</f>
        <v>0</v>
      </c>
      <c r="BF177" s="33">
        <f>IF(N177="znížená",J177,0)</f>
        <v>0</v>
      </c>
      <c r="BG177" s="33">
        <f>IF(N177="zákl. prenesená",J177,0)</f>
        <v>0</v>
      </c>
      <c r="BH177" s="33">
        <f>IF(N177="zníž. prenesená",J177,0)</f>
        <v>0</v>
      </c>
      <c r="BI177" s="33">
        <f>IF(N177="nulová",J177,0)</f>
        <v>0</v>
      </c>
      <c r="BJ177" s="10" t="s">
        <v>46</v>
      </c>
      <c r="BK177" s="33">
        <f>ROUND(I177*H177,2)</f>
        <v>0</v>
      </c>
      <c r="BL177" s="10" t="s">
        <v>111</v>
      </c>
      <c r="BM177" s="115" t="s">
        <v>374</v>
      </c>
    </row>
    <row r="178" spans="2:65" s="1" customFormat="1" ht="24.2" customHeight="1" x14ac:dyDescent="0.2">
      <c r="B178" s="17"/>
      <c r="C178" s="116" t="s">
        <v>117</v>
      </c>
      <c r="D178" s="116" t="s">
        <v>106</v>
      </c>
      <c r="E178" s="117" t="s">
        <v>369</v>
      </c>
      <c r="F178" s="118" t="s">
        <v>370</v>
      </c>
      <c r="G178" s="119" t="s">
        <v>92</v>
      </c>
      <c r="H178" s="120">
        <v>2.2999999999999998</v>
      </c>
      <c r="I178" s="121"/>
      <c r="J178" s="122">
        <f>ROUND(I178*H178,2)</f>
        <v>0</v>
      </c>
      <c r="K178" s="123"/>
      <c r="L178" s="124"/>
      <c r="M178" s="125" t="s">
        <v>0</v>
      </c>
      <c r="N178" s="126" t="s">
        <v>27</v>
      </c>
      <c r="P178" s="113">
        <f>O178*H178</f>
        <v>0</v>
      </c>
      <c r="Q178" s="113">
        <v>6.8999999999999997E-4</v>
      </c>
      <c r="R178" s="113">
        <f>Q178*H178</f>
        <v>1.5869999999999999E-3</v>
      </c>
      <c r="S178" s="113">
        <v>0</v>
      </c>
      <c r="T178" s="114">
        <f>S178*H178</f>
        <v>0</v>
      </c>
      <c r="AR178" s="115" t="s">
        <v>182</v>
      </c>
      <c r="AT178" s="115" t="s">
        <v>106</v>
      </c>
      <c r="AU178" s="115" t="s">
        <v>46</v>
      </c>
      <c r="AY178" s="10" t="s">
        <v>90</v>
      </c>
      <c r="BE178" s="33">
        <f>IF(N178="základná",J178,0)</f>
        <v>0</v>
      </c>
      <c r="BF178" s="33">
        <f>IF(N178="znížená",J178,0)</f>
        <v>0</v>
      </c>
      <c r="BG178" s="33">
        <f>IF(N178="zákl. prenesená",J178,0)</f>
        <v>0</v>
      </c>
      <c r="BH178" s="33">
        <f>IF(N178="zníž. prenesená",J178,0)</f>
        <v>0</v>
      </c>
      <c r="BI178" s="33">
        <f>IF(N178="nulová",J178,0)</f>
        <v>0</v>
      </c>
      <c r="BJ178" s="10" t="s">
        <v>46</v>
      </c>
      <c r="BK178" s="33">
        <f>ROUND(I178*H178,2)</f>
        <v>0</v>
      </c>
      <c r="BL178" s="10" t="s">
        <v>111</v>
      </c>
      <c r="BM178" s="115" t="s">
        <v>375</v>
      </c>
    </row>
    <row r="179" spans="2:65" s="7" customFormat="1" x14ac:dyDescent="0.2">
      <c r="B179" s="127"/>
      <c r="D179" s="128" t="s">
        <v>120</v>
      </c>
      <c r="F179" s="129" t="s">
        <v>376</v>
      </c>
      <c r="H179" s="130">
        <v>2.2999999999999998</v>
      </c>
      <c r="I179" s="131"/>
      <c r="L179" s="127"/>
      <c r="M179" s="132"/>
      <c r="T179" s="133"/>
      <c r="AT179" s="134" t="s">
        <v>120</v>
      </c>
      <c r="AU179" s="134" t="s">
        <v>46</v>
      </c>
      <c r="AV179" s="7" t="s">
        <v>46</v>
      </c>
      <c r="AW179" s="7" t="s">
        <v>1</v>
      </c>
      <c r="AX179" s="7" t="s">
        <v>45</v>
      </c>
      <c r="AY179" s="134" t="s">
        <v>90</v>
      </c>
    </row>
    <row r="180" spans="2:65" s="1" customFormat="1" ht="21.75" customHeight="1" x14ac:dyDescent="0.2">
      <c r="B180" s="17"/>
      <c r="C180" s="104" t="s">
        <v>121</v>
      </c>
      <c r="D180" s="104" t="s">
        <v>91</v>
      </c>
      <c r="E180" s="105" t="s">
        <v>198</v>
      </c>
      <c r="F180" s="106" t="s">
        <v>199</v>
      </c>
      <c r="G180" s="107" t="s">
        <v>97</v>
      </c>
      <c r="H180" s="108">
        <v>38</v>
      </c>
      <c r="I180" s="109"/>
      <c r="J180" s="110">
        <f>ROUND(I180*H180,2)</f>
        <v>0</v>
      </c>
      <c r="K180" s="111"/>
      <c r="L180" s="17"/>
      <c r="M180" s="112" t="s">
        <v>0</v>
      </c>
      <c r="N180" s="78" t="s">
        <v>27</v>
      </c>
      <c r="P180" s="113">
        <f>O180*H180</f>
        <v>0</v>
      </c>
      <c r="Q180" s="113">
        <v>1.0000000000000001E-5</v>
      </c>
      <c r="R180" s="113">
        <f>Q180*H180</f>
        <v>3.8000000000000002E-4</v>
      </c>
      <c r="S180" s="113">
        <v>0</v>
      </c>
      <c r="T180" s="114">
        <f>S180*H180</f>
        <v>0</v>
      </c>
      <c r="AR180" s="115" t="s">
        <v>93</v>
      </c>
      <c r="AT180" s="115" t="s">
        <v>91</v>
      </c>
      <c r="AU180" s="115" t="s">
        <v>46</v>
      </c>
      <c r="AY180" s="10" t="s">
        <v>90</v>
      </c>
      <c r="BE180" s="33">
        <f>IF(N180="základná",J180,0)</f>
        <v>0</v>
      </c>
      <c r="BF180" s="33">
        <f>IF(N180="znížená",J180,0)</f>
        <v>0</v>
      </c>
      <c r="BG180" s="33">
        <f>IF(N180="zákl. prenesená",J180,0)</f>
        <v>0</v>
      </c>
      <c r="BH180" s="33">
        <f>IF(N180="zníž. prenesená",J180,0)</f>
        <v>0</v>
      </c>
      <c r="BI180" s="33">
        <f>IF(N180="nulová",J180,0)</f>
        <v>0</v>
      </c>
      <c r="BJ180" s="10" t="s">
        <v>46</v>
      </c>
      <c r="BK180" s="33">
        <f>ROUND(I180*H180,2)</f>
        <v>0</v>
      </c>
      <c r="BL180" s="10" t="s">
        <v>93</v>
      </c>
      <c r="BM180" s="115" t="s">
        <v>377</v>
      </c>
    </row>
    <row r="181" spans="2:65" s="7" customFormat="1" x14ac:dyDescent="0.2">
      <c r="B181" s="127"/>
      <c r="D181" s="128" t="s">
        <v>120</v>
      </c>
      <c r="E181" s="134" t="s">
        <v>0</v>
      </c>
      <c r="F181" s="129" t="s">
        <v>499</v>
      </c>
      <c r="H181" s="130">
        <v>38</v>
      </c>
      <c r="I181" s="131"/>
      <c r="L181" s="127"/>
      <c r="M181" s="132"/>
      <c r="T181" s="133"/>
      <c r="AT181" s="134" t="s">
        <v>120</v>
      </c>
      <c r="AU181" s="134" t="s">
        <v>46</v>
      </c>
      <c r="AV181" s="7" t="s">
        <v>46</v>
      </c>
      <c r="AW181" s="7" t="s">
        <v>18</v>
      </c>
      <c r="AX181" s="7" t="s">
        <v>44</v>
      </c>
      <c r="AY181" s="134" t="s">
        <v>90</v>
      </c>
    </row>
    <row r="182" spans="2:65" s="8" customFormat="1" x14ac:dyDescent="0.2">
      <c r="B182" s="149"/>
      <c r="D182" s="128" t="s">
        <v>120</v>
      </c>
      <c r="E182" s="150" t="s">
        <v>0</v>
      </c>
      <c r="F182" s="151" t="s">
        <v>179</v>
      </c>
      <c r="H182" s="152">
        <v>38</v>
      </c>
      <c r="I182" s="153"/>
      <c r="L182" s="149"/>
      <c r="M182" s="154"/>
      <c r="T182" s="155"/>
      <c r="AT182" s="150" t="s">
        <v>120</v>
      </c>
      <c r="AU182" s="150" t="s">
        <v>46</v>
      </c>
      <c r="AV182" s="8" t="s">
        <v>93</v>
      </c>
      <c r="AW182" s="8" t="s">
        <v>18</v>
      </c>
      <c r="AX182" s="8" t="s">
        <v>45</v>
      </c>
      <c r="AY182" s="150" t="s">
        <v>90</v>
      </c>
    </row>
    <row r="183" spans="2:65" s="1" customFormat="1" ht="24.2" customHeight="1" x14ac:dyDescent="0.2">
      <c r="B183" s="17"/>
      <c r="C183" s="116" t="s">
        <v>124</v>
      </c>
      <c r="D183" s="116" t="s">
        <v>106</v>
      </c>
      <c r="E183" s="117" t="s">
        <v>200</v>
      </c>
      <c r="F183" s="118" t="s">
        <v>201</v>
      </c>
      <c r="G183" s="119" t="s">
        <v>92</v>
      </c>
      <c r="H183" s="120">
        <v>15.2</v>
      </c>
      <c r="I183" s="121"/>
      <c r="J183" s="122">
        <f>ROUND(I183*H183,2)</f>
        <v>0</v>
      </c>
      <c r="K183" s="123"/>
      <c r="L183" s="124"/>
      <c r="M183" s="125" t="s">
        <v>0</v>
      </c>
      <c r="N183" s="126" t="s">
        <v>27</v>
      </c>
      <c r="P183" s="113">
        <f>O183*H183</f>
        <v>0</v>
      </c>
      <c r="Q183" s="113">
        <v>2.2000000000000001E-3</v>
      </c>
      <c r="R183" s="113">
        <f>Q183*H183</f>
        <v>3.3439999999999998E-2</v>
      </c>
      <c r="S183" s="113">
        <v>0</v>
      </c>
      <c r="T183" s="114">
        <f>S183*H183</f>
        <v>0</v>
      </c>
      <c r="AR183" s="115" t="s">
        <v>96</v>
      </c>
      <c r="AT183" s="115" t="s">
        <v>106</v>
      </c>
      <c r="AU183" s="115" t="s">
        <v>46</v>
      </c>
      <c r="AY183" s="10" t="s">
        <v>90</v>
      </c>
      <c r="BE183" s="33">
        <f>IF(N183="základná",J183,0)</f>
        <v>0</v>
      </c>
      <c r="BF183" s="33">
        <f>IF(N183="znížená",J183,0)</f>
        <v>0</v>
      </c>
      <c r="BG183" s="33">
        <f>IF(N183="zákl. prenesená",J183,0)</f>
        <v>0</v>
      </c>
      <c r="BH183" s="33">
        <f>IF(N183="zníž. prenesená",J183,0)</f>
        <v>0</v>
      </c>
      <c r="BI183" s="33">
        <f>IF(N183="nulová",J183,0)</f>
        <v>0</v>
      </c>
      <c r="BJ183" s="10" t="s">
        <v>46</v>
      </c>
      <c r="BK183" s="33">
        <f>ROUND(I183*H183,2)</f>
        <v>0</v>
      </c>
      <c r="BL183" s="10" t="s">
        <v>93</v>
      </c>
      <c r="BM183" s="115" t="s">
        <v>378</v>
      </c>
    </row>
    <row r="184" spans="2:65" s="1" customFormat="1" ht="24.2" customHeight="1" x14ac:dyDescent="0.2">
      <c r="B184" s="17"/>
      <c r="C184" s="116" t="s">
        <v>127</v>
      </c>
      <c r="D184" s="116" t="s">
        <v>106</v>
      </c>
      <c r="E184" s="117" t="s">
        <v>202</v>
      </c>
      <c r="F184" s="118" t="s">
        <v>203</v>
      </c>
      <c r="G184" s="119" t="s">
        <v>97</v>
      </c>
      <c r="H184" s="120">
        <v>38</v>
      </c>
      <c r="I184" s="121"/>
      <c r="J184" s="122">
        <f>ROUND(I184*H184,2)</f>
        <v>0</v>
      </c>
      <c r="K184" s="123"/>
      <c r="L184" s="124"/>
      <c r="M184" s="125" t="s">
        <v>0</v>
      </c>
      <c r="N184" s="126" t="s">
        <v>27</v>
      </c>
      <c r="P184" s="113">
        <f>O184*H184</f>
        <v>0</v>
      </c>
      <c r="Q184" s="113">
        <v>3.8000000000000002E-4</v>
      </c>
      <c r="R184" s="113">
        <f>Q184*H184</f>
        <v>1.4440000000000001E-2</v>
      </c>
      <c r="S184" s="113">
        <v>0</v>
      </c>
      <c r="T184" s="114">
        <f>S184*H184</f>
        <v>0</v>
      </c>
      <c r="AR184" s="115" t="s">
        <v>96</v>
      </c>
      <c r="AT184" s="115" t="s">
        <v>106</v>
      </c>
      <c r="AU184" s="115" t="s">
        <v>46</v>
      </c>
      <c r="AY184" s="10" t="s">
        <v>90</v>
      </c>
      <c r="BE184" s="33">
        <f>IF(N184="základná",J184,0)</f>
        <v>0</v>
      </c>
      <c r="BF184" s="33">
        <f>IF(N184="znížená",J184,0)</f>
        <v>0</v>
      </c>
      <c r="BG184" s="33">
        <f>IF(N184="zákl. prenesená",J184,0)</f>
        <v>0</v>
      </c>
      <c r="BH184" s="33">
        <f>IF(N184="zníž. prenesená",J184,0)</f>
        <v>0</v>
      </c>
      <c r="BI184" s="33">
        <f>IF(N184="nulová",J184,0)</f>
        <v>0</v>
      </c>
      <c r="BJ184" s="10" t="s">
        <v>46</v>
      </c>
      <c r="BK184" s="33">
        <f>ROUND(I184*H184,2)</f>
        <v>0</v>
      </c>
      <c r="BL184" s="10" t="s">
        <v>93</v>
      </c>
      <c r="BM184" s="115" t="s">
        <v>379</v>
      </c>
    </row>
    <row r="185" spans="2:65" s="1" customFormat="1" ht="21.75" customHeight="1" x14ac:dyDescent="0.2">
      <c r="B185" s="17"/>
      <c r="C185" s="116" t="s">
        <v>128</v>
      </c>
      <c r="D185" s="116" t="s">
        <v>106</v>
      </c>
      <c r="E185" s="117" t="s">
        <v>180</v>
      </c>
      <c r="F185" s="118" t="s">
        <v>181</v>
      </c>
      <c r="G185" s="119" t="s">
        <v>97</v>
      </c>
      <c r="H185" s="120">
        <v>190</v>
      </c>
      <c r="I185" s="121"/>
      <c r="J185" s="122">
        <f>ROUND(I185*H185,2)</f>
        <v>0</v>
      </c>
      <c r="K185" s="123"/>
      <c r="L185" s="124"/>
      <c r="M185" s="125" t="s">
        <v>0</v>
      </c>
      <c r="N185" s="126" t="s">
        <v>27</v>
      </c>
      <c r="P185" s="113">
        <f>O185*H185</f>
        <v>0</v>
      </c>
      <c r="Q185" s="113">
        <v>1.4999999999999999E-4</v>
      </c>
      <c r="R185" s="113">
        <f>Q185*H185</f>
        <v>2.8499999999999998E-2</v>
      </c>
      <c r="S185" s="113">
        <v>0</v>
      </c>
      <c r="T185" s="114">
        <f>S185*H185</f>
        <v>0</v>
      </c>
      <c r="AR185" s="115" t="s">
        <v>96</v>
      </c>
      <c r="AT185" s="115" t="s">
        <v>106</v>
      </c>
      <c r="AU185" s="115" t="s">
        <v>46</v>
      </c>
      <c r="AY185" s="10" t="s">
        <v>90</v>
      </c>
      <c r="BE185" s="33">
        <f>IF(N185="základná",J185,0)</f>
        <v>0</v>
      </c>
      <c r="BF185" s="33">
        <f>IF(N185="znížená",J185,0)</f>
        <v>0</v>
      </c>
      <c r="BG185" s="33">
        <f>IF(N185="zákl. prenesená",J185,0)</f>
        <v>0</v>
      </c>
      <c r="BH185" s="33">
        <f>IF(N185="zníž. prenesená",J185,0)</f>
        <v>0</v>
      </c>
      <c r="BI185" s="33">
        <f>IF(N185="nulová",J185,0)</f>
        <v>0</v>
      </c>
      <c r="BJ185" s="10" t="s">
        <v>46</v>
      </c>
      <c r="BK185" s="33">
        <f>ROUND(I185*H185,2)</f>
        <v>0</v>
      </c>
      <c r="BL185" s="10" t="s">
        <v>93</v>
      </c>
      <c r="BM185" s="115" t="s">
        <v>380</v>
      </c>
    </row>
    <row r="186" spans="2:65" s="1" customFormat="1" ht="37.9" customHeight="1" x14ac:dyDescent="0.2">
      <c r="B186" s="17"/>
      <c r="C186" s="104" t="s">
        <v>131</v>
      </c>
      <c r="D186" s="104" t="s">
        <v>91</v>
      </c>
      <c r="E186" s="105" t="s">
        <v>204</v>
      </c>
      <c r="F186" s="106" t="s">
        <v>205</v>
      </c>
      <c r="G186" s="107" t="s">
        <v>103</v>
      </c>
      <c r="H186" s="108">
        <v>110.7</v>
      </c>
      <c r="I186" s="109"/>
      <c r="J186" s="110">
        <f>ROUND(I186*H186,2)</f>
        <v>0</v>
      </c>
      <c r="K186" s="111"/>
      <c r="L186" s="17"/>
      <c r="M186" s="112" t="s">
        <v>0</v>
      </c>
      <c r="N186" s="78" t="s">
        <v>27</v>
      </c>
      <c r="P186" s="113">
        <f>O186*H186</f>
        <v>0</v>
      </c>
      <c r="Q186" s="113">
        <v>1.08E-3</v>
      </c>
      <c r="R186" s="113">
        <f>Q186*H186</f>
        <v>0.11955600000000001</v>
      </c>
      <c r="S186" s="113">
        <v>0</v>
      </c>
      <c r="T186" s="114">
        <f>S186*H186</f>
        <v>0</v>
      </c>
      <c r="AR186" s="115" t="s">
        <v>111</v>
      </c>
      <c r="AT186" s="115" t="s">
        <v>91</v>
      </c>
      <c r="AU186" s="115" t="s">
        <v>46</v>
      </c>
      <c r="AY186" s="10" t="s">
        <v>90</v>
      </c>
      <c r="BE186" s="33">
        <f>IF(N186="základná",J186,0)</f>
        <v>0</v>
      </c>
      <c r="BF186" s="33">
        <f>IF(N186="znížená",J186,0)</f>
        <v>0</v>
      </c>
      <c r="BG186" s="33">
        <f>IF(N186="zákl. prenesená",J186,0)</f>
        <v>0</v>
      </c>
      <c r="BH186" s="33">
        <f>IF(N186="zníž. prenesená",J186,0)</f>
        <v>0</v>
      </c>
      <c r="BI186" s="33">
        <f>IF(N186="nulová",J186,0)</f>
        <v>0</v>
      </c>
      <c r="BJ186" s="10" t="s">
        <v>46</v>
      </c>
      <c r="BK186" s="33">
        <f>ROUND(I186*H186,2)</f>
        <v>0</v>
      </c>
      <c r="BL186" s="10" t="s">
        <v>111</v>
      </c>
      <c r="BM186" s="115" t="s">
        <v>381</v>
      </c>
    </row>
    <row r="187" spans="2:65" s="7" customFormat="1" x14ac:dyDescent="0.2">
      <c r="B187" s="127"/>
      <c r="D187" s="128" t="s">
        <v>120</v>
      </c>
      <c r="E187" s="134" t="s">
        <v>0</v>
      </c>
      <c r="F187" s="129" t="s">
        <v>500</v>
      </c>
      <c r="H187" s="130">
        <v>73.5</v>
      </c>
      <c r="I187" s="131"/>
      <c r="L187" s="127"/>
      <c r="M187" s="132"/>
      <c r="T187" s="133"/>
      <c r="AT187" s="134" t="s">
        <v>120</v>
      </c>
      <c r="AU187" s="134" t="s">
        <v>46</v>
      </c>
      <c r="AV187" s="7" t="s">
        <v>46</v>
      </c>
      <c r="AW187" s="7" t="s">
        <v>18</v>
      </c>
      <c r="AX187" s="7" t="s">
        <v>44</v>
      </c>
      <c r="AY187" s="134" t="s">
        <v>90</v>
      </c>
    </row>
    <row r="188" spans="2:65" s="7" customFormat="1" x14ac:dyDescent="0.2">
      <c r="B188" s="127"/>
      <c r="D188" s="128" t="s">
        <v>120</v>
      </c>
      <c r="E188" s="134" t="s">
        <v>0</v>
      </c>
      <c r="F188" s="129" t="s">
        <v>501</v>
      </c>
      <c r="H188" s="130">
        <v>37.200000000000003</v>
      </c>
      <c r="I188" s="131"/>
      <c r="L188" s="127"/>
      <c r="M188" s="132"/>
      <c r="T188" s="133"/>
      <c r="AT188" s="134" t="s">
        <v>120</v>
      </c>
      <c r="AU188" s="134" t="s">
        <v>46</v>
      </c>
      <c r="AV188" s="7" t="s">
        <v>46</v>
      </c>
      <c r="AW188" s="7" t="s">
        <v>18</v>
      </c>
      <c r="AX188" s="7" t="s">
        <v>44</v>
      </c>
      <c r="AY188" s="134" t="s">
        <v>90</v>
      </c>
    </row>
    <row r="189" spans="2:65" s="8" customFormat="1" x14ac:dyDescent="0.2">
      <c r="B189" s="149"/>
      <c r="D189" s="128" t="s">
        <v>120</v>
      </c>
      <c r="E189" s="150" t="s">
        <v>154</v>
      </c>
      <c r="F189" s="151" t="s">
        <v>179</v>
      </c>
      <c r="H189" s="152">
        <v>110.7</v>
      </c>
      <c r="I189" s="153"/>
      <c r="L189" s="149"/>
      <c r="M189" s="154"/>
      <c r="T189" s="155"/>
      <c r="AT189" s="150" t="s">
        <v>120</v>
      </c>
      <c r="AU189" s="150" t="s">
        <v>46</v>
      </c>
      <c r="AV189" s="8" t="s">
        <v>93</v>
      </c>
      <c r="AW189" s="8" t="s">
        <v>18</v>
      </c>
      <c r="AX189" s="8" t="s">
        <v>45</v>
      </c>
      <c r="AY189" s="150" t="s">
        <v>90</v>
      </c>
    </row>
    <row r="190" spans="2:65" s="1" customFormat="1" ht="21.75" customHeight="1" x14ac:dyDescent="0.2">
      <c r="B190" s="17"/>
      <c r="C190" s="116" t="s">
        <v>134</v>
      </c>
      <c r="D190" s="116" t="s">
        <v>106</v>
      </c>
      <c r="E190" s="117" t="s">
        <v>180</v>
      </c>
      <c r="F190" s="118" t="s">
        <v>181</v>
      </c>
      <c r="G190" s="119" t="s">
        <v>97</v>
      </c>
      <c r="H190" s="120">
        <v>885.6</v>
      </c>
      <c r="I190" s="121"/>
      <c r="J190" s="122">
        <f>ROUND(I190*H190,2)</f>
        <v>0</v>
      </c>
      <c r="K190" s="123"/>
      <c r="L190" s="124"/>
      <c r="M190" s="125" t="s">
        <v>0</v>
      </c>
      <c r="N190" s="126" t="s">
        <v>27</v>
      </c>
      <c r="P190" s="113">
        <f>O190*H190</f>
        <v>0</v>
      </c>
      <c r="Q190" s="113">
        <v>1.4999999999999999E-4</v>
      </c>
      <c r="R190" s="113">
        <f>Q190*H190</f>
        <v>0.13283999999999999</v>
      </c>
      <c r="S190" s="113">
        <v>0</v>
      </c>
      <c r="T190" s="114">
        <f>S190*H190</f>
        <v>0</v>
      </c>
      <c r="AR190" s="115" t="s">
        <v>182</v>
      </c>
      <c r="AT190" s="115" t="s">
        <v>106</v>
      </c>
      <c r="AU190" s="115" t="s">
        <v>46</v>
      </c>
      <c r="AY190" s="10" t="s">
        <v>90</v>
      </c>
      <c r="BE190" s="33">
        <f>IF(N190="základná",J190,0)</f>
        <v>0</v>
      </c>
      <c r="BF190" s="33">
        <f>IF(N190="znížená",J190,0)</f>
        <v>0</v>
      </c>
      <c r="BG190" s="33">
        <f>IF(N190="zákl. prenesená",J190,0)</f>
        <v>0</v>
      </c>
      <c r="BH190" s="33">
        <f>IF(N190="zníž. prenesená",J190,0)</f>
        <v>0</v>
      </c>
      <c r="BI190" s="33">
        <f>IF(N190="nulová",J190,0)</f>
        <v>0</v>
      </c>
      <c r="BJ190" s="10" t="s">
        <v>46</v>
      </c>
      <c r="BK190" s="33">
        <f>ROUND(I190*H190,2)</f>
        <v>0</v>
      </c>
      <c r="BL190" s="10" t="s">
        <v>111</v>
      </c>
      <c r="BM190" s="115" t="s">
        <v>382</v>
      </c>
    </row>
    <row r="191" spans="2:65" s="1" customFormat="1" ht="16.5" customHeight="1" x14ac:dyDescent="0.2">
      <c r="B191" s="17"/>
      <c r="C191" s="104" t="s">
        <v>139</v>
      </c>
      <c r="D191" s="104" t="s">
        <v>91</v>
      </c>
      <c r="E191" s="105" t="s">
        <v>206</v>
      </c>
      <c r="F191" s="106" t="s">
        <v>207</v>
      </c>
      <c r="G191" s="107" t="s">
        <v>103</v>
      </c>
      <c r="H191" s="108">
        <v>110.7</v>
      </c>
      <c r="I191" s="109"/>
      <c r="J191" s="110">
        <f>ROUND(I191*H191,2)</f>
        <v>0</v>
      </c>
      <c r="K191" s="111"/>
      <c r="L191" s="17"/>
      <c r="M191" s="112" t="s">
        <v>0</v>
      </c>
      <c r="N191" s="78" t="s">
        <v>27</v>
      </c>
      <c r="P191" s="113">
        <f>O191*H191</f>
        <v>0</v>
      </c>
      <c r="Q191" s="113">
        <v>1.08E-3</v>
      </c>
      <c r="R191" s="113">
        <f>Q191*H191</f>
        <v>0.11955600000000001</v>
      </c>
      <c r="S191" s="113">
        <v>8.0000000000000002E-3</v>
      </c>
      <c r="T191" s="114">
        <f>S191*H191</f>
        <v>0.88560000000000005</v>
      </c>
      <c r="AR191" s="115" t="s">
        <v>111</v>
      </c>
      <c r="AT191" s="115" t="s">
        <v>91</v>
      </c>
      <c r="AU191" s="115" t="s">
        <v>46</v>
      </c>
      <c r="AY191" s="10" t="s">
        <v>90</v>
      </c>
      <c r="BE191" s="33">
        <f>IF(N191="základná",J191,0)</f>
        <v>0</v>
      </c>
      <c r="BF191" s="33">
        <f>IF(N191="znížená",J191,0)</f>
        <v>0</v>
      </c>
      <c r="BG191" s="33">
        <f>IF(N191="zákl. prenesená",J191,0)</f>
        <v>0</v>
      </c>
      <c r="BH191" s="33">
        <f>IF(N191="zníž. prenesená",J191,0)</f>
        <v>0</v>
      </c>
      <c r="BI191" s="33">
        <f>IF(N191="nulová",J191,0)</f>
        <v>0</v>
      </c>
      <c r="BJ191" s="10" t="s">
        <v>46</v>
      </c>
      <c r="BK191" s="33">
        <f>ROUND(I191*H191,2)</f>
        <v>0</v>
      </c>
      <c r="BL191" s="10" t="s">
        <v>111</v>
      </c>
      <c r="BM191" s="115" t="s">
        <v>383</v>
      </c>
    </row>
    <row r="192" spans="2:65" s="7" customFormat="1" x14ac:dyDescent="0.2">
      <c r="B192" s="127"/>
      <c r="D192" s="128" t="s">
        <v>120</v>
      </c>
      <c r="E192" s="134" t="s">
        <v>0</v>
      </c>
      <c r="F192" s="129" t="s">
        <v>154</v>
      </c>
      <c r="H192" s="130">
        <v>110.7</v>
      </c>
      <c r="I192" s="131"/>
      <c r="L192" s="127"/>
      <c r="M192" s="132"/>
      <c r="T192" s="133"/>
      <c r="AT192" s="134" t="s">
        <v>120</v>
      </c>
      <c r="AU192" s="134" t="s">
        <v>46</v>
      </c>
      <c r="AV192" s="7" t="s">
        <v>46</v>
      </c>
      <c r="AW192" s="7" t="s">
        <v>18</v>
      </c>
      <c r="AX192" s="7" t="s">
        <v>45</v>
      </c>
      <c r="AY192" s="134" t="s">
        <v>90</v>
      </c>
    </row>
    <row r="193" spans="2:65" s="1" customFormat="1" ht="24.2" customHeight="1" x14ac:dyDescent="0.2">
      <c r="B193" s="17"/>
      <c r="C193" s="104" t="s">
        <v>144</v>
      </c>
      <c r="D193" s="104" t="s">
        <v>91</v>
      </c>
      <c r="E193" s="105" t="s">
        <v>208</v>
      </c>
      <c r="F193" s="106" t="s">
        <v>209</v>
      </c>
      <c r="G193" s="107" t="s">
        <v>92</v>
      </c>
      <c r="H193" s="108">
        <v>1597.578</v>
      </c>
      <c r="I193" s="109"/>
      <c r="J193" s="110">
        <f>ROUND(I193*H193,2)</f>
        <v>0</v>
      </c>
      <c r="K193" s="111"/>
      <c r="L193" s="17"/>
      <c r="M193" s="112" t="s">
        <v>0</v>
      </c>
      <c r="N193" s="78" t="s">
        <v>27</v>
      </c>
      <c r="P193" s="113">
        <f>O193*H193</f>
        <v>0</v>
      </c>
      <c r="Q193" s="113">
        <v>0</v>
      </c>
      <c r="R193" s="113">
        <f>Q193*H193</f>
        <v>0</v>
      </c>
      <c r="S193" s="113">
        <v>0</v>
      </c>
      <c r="T193" s="114">
        <f>S193*H193</f>
        <v>0</v>
      </c>
      <c r="AR193" s="115" t="s">
        <v>111</v>
      </c>
      <c r="AT193" s="115" t="s">
        <v>91</v>
      </c>
      <c r="AU193" s="115" t="s">
        <v>46</v>
      </c>
      <c r="AY193" s="10" t="s">
        <v>90</v>
      </c>
      <c r="BE193" s="33">
        <f>IF(N193="základná",J193,0)</f>
        <v>0</v>
      </c>
      <c r="BF193" s="33">
        <f>IF(N193="znížená",J193,0)</f>
        <v>0</v>
      </c>
      <c r="BG193" s="33">
        <f>IF(N193="zákl. prenesená",J193,0)</f>
        <v>0</v>
      </c>
      <c r="BH193" s="33">
        <f>IF(N193="zníž. prenesená",J193,0)</f>
        <v>0</v>
      </c>
      <c r="BI193" s="33">
        <f>IF(N193="nulová",J193,0)</f>
        <v>0</v>
      </c>
      <c r="BJ193" s="10" t="s">
        <v>46</v>
      </c>
      <c r="BK193" s="33">
        <f>ROUND(I193*H193,2)</f>
        <v>0</v>
      </c>
      <c r="BL193" s="10" t="s">
        <v>111</v>
      </c>
      <c r="BM193" s="115" t="s">
        <v>502</v>
      </c>
    </row>
    <row r="194" spans="2:65" s="7" customFormat="1" x14ac:dyDescent="0.2">
      <c r="B194" s="127"/>
      <c r="D194" s="128" t="s">
        <v>120</v>
      </c>
      <c r="E194" s="134" t="s">
        <v>0</v>
      </c>
      <c r="F194" s="129" t="s">
        <v>326</v>
      </c>
      <c r="H194" s="130">
        <v>1136.8979999999999</v>
      </c>
      <c r="I194" s="131"/>
      <c r="L194" s="127"/>
      <c r="M194" s="132"/>
      <c r="T194" s="133"/>
      <c r="AT194" s="134" t="s">
        <v>120</v>
      </c>
      <c r="AU194" s="134" t="s">
        <v>46</v>
      </c>
      <c r="AV194" s="7" t="s">
        <v>46</v>
      </c>
      <c r="AW194" s="7" t="s">
        <v>18</v>
      </c>
      <c r="AX194" s="7" t="s">
        <v>44</v>
      </c>
      <c r="AY194" s="134" t="s">
        <v>90</v>
      </c>
    </row>
    <row r="195" spans="2:65" s="7" customFormat="1" x14ac:dyDescent="0.2">
      <c r="B195" s="127"/>
      <c r="D195" s="128" t="s">
        <v>120</v>
      </c>
      <c r="E195" s="134" t="s">
        <v>0</v>
      </c>
      <c r="F195" s="129" t="s">
        <v>363</v>
      </c>
      <c r="H195" s="130">
        <v>460.68</v>
      </c>
      <c r="I195" s="131"/>
      <c r="L195" s="127"/>
      <c r="M195" s="132"/>
      <c r="T195" s="133"/>
      <c r="AT195" s="134" t="s">
        <v>120</v>
      </c>
      <c r="AU195" s="134" t="s">
        <v>46</v>
      </c>
      <c r="AV195" s="7" t="s">
        <v>46</v>
      </c>
      <c r="AW195" s="7" t="s">
        <v>18</v>
      </c>
      <c r="AX195" s="7" t="s">
        <v>44</v>
      </c>
      <c r="AY195" s="134" t="s">
        <v>90</v>
      </c>
    </row>
    <row r="196" spans="2:65" s="8" customFormat="1" x14ac:dyDescent="0.2">
      <c r="B196" s="149"/>
      <c r="D196" s="128" t="s">
        <v>120</v>
      </c>
      <c r="E196" s="150" t="s">
        <v>0</v>
      </c>
      <c r="F196" s="151" t="s">
        <v>179</v>
      </c>
      <c r="H196" s="152">
        <v>1597.578</v>
      </c>
      <c r="I196" s="153"/>
      <c r="L196" s="149"/>
      <c r="M196" s="154"/>
      <c r="T196" s="155"/>
      <c r="AT196" s="150" t="s">
        <v>120</v>
      </c>
      <c r="AU196" s="150" t="s">
        <v>46</v>
      </c>
      <c r="AV196" s="8" t="s">
        <v>93</v>
      </c>
      <c r="AW196" s="8" t="s">
        <v>18</v>
      </c>
      <c r="AX196" s="8" t="s">
        <v>45</v>
      </c>
      <c r="AY196" s="150" t="s">
        <v>90</v>
      </c>
    </row>
    <row r="197" spans="2:65" s="1" customFormat="1" ht="16.5" customHeight="1" x14ac:dyDescent="0.2">
      <c r="B197" s="17"/>
      <c r="C197" s="116" t="s">
        <v>214</v>
      </c>
      <c r="D197" s="116" t="s">
        <v>106</v>
      </c>
      <c r="E197" s="117" t="s">
        <v>210</v>
      </c>
      <c r="F197" s="118" t="s">
        <v>211</v>
      </c>
      <c r="G197" s="119" t="s">
        <v>92</v>
      </c>
      <c r="H197" s="120">
        <v>1837.2149999999999</v>
      </c>
      <c r="I197" s="121"/>
      <c r="J197" s="122">
        <f>ROUND(I197*H197,2)</f>
        <v>0</v>
      </c>
      <c r="K197" s="123"/>
      <c r="L197" s="124"/>
      <c r="M197" s="125" t="s">
        <v>0</v>
      </c>
      <c r="N197" s="126" t="s">
        <v>27</v>
      </c>
      <c r="P197" s="113">
        <f>O197*H197</f>
        <v>0</v>
      </c>
      <c r="Q197" s="113">
        <v>1.3999999999999999E-4</v>
      </c>
      <c r="R197" s="113">
        <f>Q197*H197</f>
        <v>0.25721009999999994</v>
      </c>
      <c r="S197" s="113">
        <v>0</v>
      </c>
      <c r="T197" s="114">
        <f>S197*H197</f>
        <v>0</v>
      </c>
      <c r="AR197" s="115" t="s">
        <v>182</v>
      </c>
      <c r="AT197" s="115" t="s">
        <v>106</v>
      </c>
      <c r="AU197" s="115" t="s">
        <v>46</v>
      </c>
      <c r="AY197" s="10" t="s">
        <v>90</v>
      </c>
      <c r="BE197" s="33">
        <f>IF(N197="základná",J197,0)</f>
        <v>0</v>
      </c>
      <c r="BF197" s="33">
        <f>IF(N197="znížená",J197,0)</f>
        <v>0</v>
      </c>
      <c r="BG197" s="33">
        <f>IF(N197="zákl. prenesená",J197,0)</f>
        <v>0</v>
      </c>
      <c r="BH197" s="33">
        <f>IF(N197="zníž. prenesená",J197,0)</f>
        <v>0</v>
      </c>
      <c r="BI197" s="33">
        <f>IF(N197="nulová",J197,0)</f>
        <v>0</v>
      </c>
      <c r="BJ197" s="10" t="s">
        <v>46</v>
      </c>
      <c r="BK197" s="33">
        <f>ROUND(I197*H197,2)</f>
        <v>0</v>
      </c>
      <c r="BL197" s="10" t="s">
        <v>111</v>
      </c>
      <c r="BM197" s="115" t="s">
        <v>503</v>
      </c>
    </row>
    <row r="198" spans="2:65" s="7" customFormat="1" x14ac:dyDescent="0.2">
      <c r="B198" s="127"/>
      <c r="D198" s="128" t="s">
        <v>120</v>
      </c>
      <c r="F198" s="129" t="s">
        <v>504</v>
      </c>
      <c r="H198" s="130">
        <v>1837.2149999999999</v>
      </c>
      <c r="I198" s="131"/>
      <c r="L198" s="127"/>
      <c r="M198" s="132"/>
      <c r="T198" s="133"/>
      <c r="AT198" s="134" t="s">
        <v>120</v>
      </c>
      <c r="AU198" s="134" t="s">
        <v>46</v>
      </c>
      <c r="AV198" s="7" t="s">
        <v>46</v>
      </c>
      <c r="AW198" s="7" t="s">
        <v>1</v>
      </c>
      <c r="AX198" s="7" t="s">
        <v>45</v>
      </c>
      <c r="AY198" s="134" t="s">
        <v>90</v>
      </c>
    </row>
    <row r="199" spans="2:65" s="1" customFormat="1" ht="24.2" customHeight="1" x14ac:dyDescent="0.2">
      <c r="B199" s="17"/>
      <c r="C199" s="104" t="s">
        <v>217</v>
      </c>
      <c r="D199" s="104" t="s">
        <v>91</v>
      </c>
      <c r="E199" s="105" t="s">
        <v>212</v>
      </c>
      <c r="F199" s="106" t="s">
        <v>213</v>
      </c>
      <c r="G199" s="107" t="s">
        <v>97</v>
      </c>
      <c r="H199" s="108">
        <v>216</v>
      </c>
      <c r="I199" s="109"/>
      <c r="J199" s="110">
        <f>ROUND(I199*H199,2)</f>
        <v>0</v>
      </c>
      <c r="K199" s="111"/>
      <c r="L199" s="17"/>
      <c r="M199" s="112" t="s">
        <v>0</v>
      </c>
      <c r="N199" s="78" t="s">
        <v>27</v>
      </c>
      <c r="P199" s="113">
        <f>O199*H199</f>
        <v>0</v>
      </c>
      <c r="Q199" s="113">
        <v>0</v>
      </c>
      <c r="R199" s="113">
        <f>Q199*H199</f>
        <v>0</v>
      </c>
      <c r="S199" s="113">
        <v>0</v>
      </c>
      <c r="T199" s="114">
        <f>S199*H199</f>
        <v>0</v>
      </c>
      <c r="AR199" s="115" t="s">
        <v>111</v>
      </c>
      <c r="AT199" s="115" t="s">
        <v>91</v>
      </c>
      <c r="AU199" s="115" t="s">
        <v>46</v>
      </c>
      <c r="AY199" s="10" t="s">
        <v>90</v>
      </c>
      <c r="BE199" s="33">
        <f>IF(N199="základná",J199,0)</f>
        <v>0</v>
      </c>
      <c r="BF199" s="33">
        <f>IF(N199="znížená",J199,0)</f>
        <v>0</v>
      </c>
      <c r="BG199" s="33">
        <f>IF(N199="zákl. prenesená",J199,0)</f>
        <v>0</v>
      </c>
      <c r="BH199" s="33">
        <f>IF(N199="zníž. prenesená",J199,0)</f>
        <v>0</v>
      </c>
      <c r="BI199" s="33">
        <f>IF(N199="nulová",J199,0)</f>
        <v>0</v>
      </c>
      <c r="BJ199" s="10" t="s">
        <v>46</v>
      </c>
      <c r="BK199" s="33">
        <f>ROUND(I199*H199,2)</f>
        <v>0</v>
      </c>
      <c r="BL199" s="10" t="s">
        <v>111</v>
      </c>
      <c r="BM199" s="115" t="s">
        <v>384</v>
      </c>
    </row>
    <row r="200" spans="2:65" s="7" customFormat="1" x14ac:dyDescent="0.2">
      <c r="B200" s="127"/>
      <c r="D200" s="128" t="s">
        <v>120</v>
      </c>
      <c r="E200" s="134" t="s">
        <v>0</v>
      </c>
      <c r="F200" s="129" t="s">
        <v>505</v>
      </c>
      <c r="H200" s="130">
        <v>216</v>
      </c>
      <c r="I200" s="131"/>
      <c r="L200" s="127"/>
      <c r="M200" s="132"/>
      <c r="T200" s="133"/>
      <c r="AT200" s="134" t="s">
        <v>120</v>
      </c>
      <c r="AU200" s="134" t="s">
        <v>46</v>
      </c>
      <c r="AV200" s="7" t="s">
        <v>46</v>
      </c>
      <c r="AW200" s="7" t="s">
        <v>18</v>
      </c>
      <c r="AX200" s="7" t="s">
        <v>44</v>
      </c>
      <c r="AY200" s="134" t="s">
        <v>90</v>
      </c>
    </row>
    <row r="201" spans="2:65" s="8" customFormat="1" x14ac:dyDescent="0.2">
      <c r="B201" s="149"/>
      <c r="D201" s="128" t="s">
        <v>120</v>
      </c>
      <c r="E201" s="150" t="s">
        <v>0</v>
      </c>
      <c r="F201" s="151" t="s">
        <v>179</v>
      </c>
      <c r="H201" s="152">
        <v>216</v>
      </c>
      <c r="I201" s="153"/>
      <c r="L201" s="149"/>
      <c r="M201" s="154"/>
      <c r="T201" s="155"/>
      <c r="AT201" s="150" t="s">
        <v>120</v>
      </c>
      <c r="AU201" s="150" t="s">
        <v>46</v>
      </c>
      <c r="AV201" s="8" t="s">
        <v>93</v>
      </c>
      <c r="AW201" s="8" t="s">
        <v>18</v>
      </c>
      <c r="AX201" s="8" t="s">
        <v>45</v>
      </c>
      <c r="AY201" s="150" t="s">
        <v>90</v>
      </c>
    </row>
    <row r="202" spans="2:65" s="1" customFormat="1" ht="24.2" customHeight="1" x14ac:dyDescent="0.2">
      <c r="B202" s="17"/>
      <c r="C202" s="116" t="s">
        <v>182</v>
      </c>
      <c r="D202" s="116" t="s">
        <v>106</v>
      </c>
      <c r="E202" s="117" t="s">
        <v>215</v>
      </c>
      <c r="F202" s="118" t="s">
        <v>216</v>
      </c>
      <c r="G202" s="119" t="s">
        <v>92</v>
      </c>
      <c r="H202" s="120">
        <v>38.880000000000003</v>
      </c>
      <c r="I202" s="121"/>
      <c r="J202" s="122">
        <f>ROUND(I202*H202,2)</f>
        <v>0</v>
      </c>
      <c r="K202" s="123"/>
      <c r="L202" s="124"/>
      <c r="M202" s="125" t="s">
        <v>0</v>
      </c>
      <c r="N202" s="126" t="s">
        <v>27</v>
      </c>
      <c r="P202" s="113">
        <f>O202*H202</f>
        <v>0</v>
      </c>
      <c r="Q202" s="113">
        <v>2.5400000000000002E-3</v>
      </c>
      <c r="R202" s="113">
        <f>Q202*H202</f>
        <v>9.8755200000000015E-2</v>
      </c>
      <c r="S202" s="113">
        <v>0</v>
      </c>
      <c r="T202" s="114">
        <f>S202*H202</f>
        <v>0</v>
      </c>
      <c r="AR202" s="115" t="s">
        <v>182</v>
      </c>
      <c r="AT202" s="115" t="s">
        <v>106</v>
      </c>
      <c r="AU202" s="115" t="s">
        <v>46</v>
      </c>
      <c r="AY202" s="10" t="s">
        <v>90</v>
      </c>
      <c r="BE202" s="33">
        <f>IF(N202="základná",J202,0)</f>
        <v>0</v>
      </c>
      <c r="BF202" s="33">
        <f>IF(N202="znížená",J202,0)</f>
        <v>0</v>
      </c>
      <c r="BG202" s="33">
        <f>IF(N202="zákl. prenesená",J202,0)</f>
        <v>0</v>
      </c>
      <c r="BH202" s="33">
        <f>IF(N202="zníž. prenesená",J202,0)</f>
        <v>0</v>
      </c>
      <c r="BI202" s="33">
        <f>IF(N202="nulová",J202,0)</f>
        <v>0</v>
      </c>
      <c r="BJ202" s="10" t="s">
        <v>46</v>
      </c>
      <c r="BK202" s="33">
        <f>ROUND(I202*H202,2)</f>
        <v>0</v>
      </c>
      <c r="BL202" s="10" t="s">
        <v>111</v>
      </c>
      <c r="BM202" s="115" t="s">
        <v>385</v>
      </c>
    </row>
    <row r="203" spans="2:65" s="1" customFormat="1" ht="16.5" customHeight="1" x14ac:dyDescent="0.2">
      <c r="B203" s="17"/>
      <c r="C203" s="116" t="s">
        <v>222</v>
      </c>
      <c r="D203" s="116" t="s">
        <v>106</v>
      </c>
      <c r="E203" s="117" t="s">
        <v>218</v>
      </c>
      <c r="F203" s="118" t="s">
        <v>219</v>
      </c>
      <c r="G203" s="119" t="s">
        <v>97</v>
      </c>
      <c r="H203" s="120">
        <v>216</v>
      </c>
      <c r="I203" s="121"/>
      <c r="J203" s="122">
        <f>ROUND(I203*H203,2)</f>
        <v>0</v>
      </c>
      <c r="K203" s="123"/>
      <c r="L203" s="124"/>
      <c r="M203" s="125" t="s">
        <v>0</v>
      </c>
      <c r="N203" s="126" t="s">
        <v>27</v>
      </c>
      <c r="P203" s="113">
        <f>O203*H203</f>
        <v>0</v>
      </c>
      <c r="Q203" s="113">
        <v>2.9999999999999997E-4</v>
      </c>
      <c r="R203" s="113">
        <f>Q203*H203</f>
        <v>6.4799999999999996E-2</v>
      </c>
      <c r="S203" s="113">
        <v>0</v>
      </c>
      <c r="T203" s="114">
        <f>S203*H203</f>
        <v>0</v>
      </c>
      <c r="AR203" s="115" t="s">
        <v>182</v>
      </c>
      <c r="AT203" s="115" t="s">
        <v>106</v>
      </c>
      <c r="AU203" s="115" t="s">
        <v>46</v>
      </c>
      <c r="AY203" s="10" t="s">
        <v>90</v>
      </c>
      <c r="BE203" s="33">
        <f>IF(N203="základná",J203,0)</f>
        <v>0</v>
      </c>
      <c r="BF203" s="33">
        <f>IF(N203="znížená",J203,0)</f>
        <v>0</v>
      </c>
      <c r="BG203" s="33">
        <f>IF(N203="zákl. prenesená",J203,0)</f>
        <v>0</v>
      </c>
      <c r="BH203" s="33">
        <f>IF(N203="zníž. prenesená",J203,0)</f>
        <v>0</v>
      </c>
      <c r="BI203" s="33">
        <f>IF(N203="nulová",J203,0)</f>
        <v>0</v>
      </c>
      <c r="BJ203" s="10" t="s">
        <v>46</v>
      </c>
      <c r="BK203" s="33">
        <f>ROUND(I203*H203,2)</f>
        <v>0</v>
      </c>
      <c r="BL203" s="10" t="s">
        <v>111</v>
      </c>
      <c r="BM203" s="115" t="s">
        <v>386</v>
      </c>
    </row>
    <row r="204" spans="2:65" s="1" customFormat="1" ht="24.2" customHeight="1" x14ac:dyDescent="0.2">
      <c r="B204" s="17"/>
      <c r="C204" s="104" t="s">
        <v>223</v>
      </c>
      <c r="D204" s="104" t="s">
        <v>91</v>
      </c>
      <c r="E204" s="105" t="s">
        <v>220</v>
      </c>
      <c r="F204" s="106" t="s">
        <v>221</v>
      </c>
      <c r="G204" s="107" t="s">
        <v>92</v>
      </c>
      <c r="H204" s="108">
        <v>1136.8979999999999</v>
      </c>
      <c r="I204" s="109"/>
      <c r="J204" s="110">
        <f>ROUND(I204*H204,2)</f>
        <v>0</v>
      </c>
      <c r="K204" s="111"/>
      <c r="L204" s="17"/>
      <c r="M204" s="112" t="s">
        <v>0</v>
      </c>
      <c r="N204" s="78" t="s">
        <v>27</v>
      </c>
      <c r="P204" s="113">
        <f>O204*H204</f>
        <v>0</v>
      </c>
      <c r="Q204" s="113">
        <v>0</v>
      </c>
      <c r="R204" s="113">
        <f>Q204*H204</f>
        <v>0</v>
      </c>
      <c r="S204" s="113">
        <v>0</v>
      </c>
      <c r="T204" s="114">
        <f>S204*H204</f>
        <v>0</v>
      </c>
      <c r="AR204" s="115" t="s">
        <v>111</v>
      </c>
      <c r="AT204" s="115" t="s">
        <v>91</v>
      </c>
      <c r="AU204" s="115" t="s">
        <v>46</v>
      </c>
      <c r="AY204" s="10" t="s">
        <v>90</v>
      </c>
      <c r="BE204" s="33">
        <f>IF(N204="základná",J204,0)</f>
        <v>0</v>
      </c>
      <c r="BF204" s="33">
        <f>IF(N204="znížená",J204,0)</f>
        <v>0</v>
      </c>
      <c r="BG204" s="33">
        <f>IF(N204="zákl. prenesená",J204,0)</f>
        <v>0</v>
      </c>
      <c r="BH204" s="33">
        <f>IF(N204="zníž. prenesená",J204,0)</f>
        <v>0</v>
      </c>
      <c r="BI204" s="33">
        <f>IF(N204="nulová",J204,0)</f>
        <v>0</v>
      </c>
      <c r="BJ204" s="10" t="s">
        <v>46</v>
      </c>
      <c r="BK204" s="33">
        <f>ROUND(I204*H204,2)</f>
        <v>0</v>
      </c>
      <c r="BL204" s="10" t="s">
        <v>111</v>
      </c>
      <c r="BM204" s="115" t="s">
        <v>506</v>
      </c>
    </row>
    <row r="205" spans="2:65" s="7" customFormat="1" x14ac:dyDescent="0.2">
      <c r="B205" s="127"/>
      <c r="D205" s="128" t="s">
        <v>120</v>
      </c>
      <c r="E205" s="134" t="s">
        <v>0</v>
      </c>
      <c r="F205" s="129" t="s">
        <v>326</v>
      </c>
      <c r="H205" s="130">
        <v>1136.8979999999999</v>
      </c>
      <c r="I205" s="131"/>
      <c r="L205" s="127"/>
      <c r="M205" s="132"/>
      <c r="T205" s="133"/>
      <c r="AT205" s="134" t="s">
        <v>120</v>
      </c>
      <c r="AU205" s="134" t="s">
        <v>46</v>
      </c>
      <c r="AV205" s="7" t="s">
        <v>46</v>
      </c>
      <c r="AW205" s="7" t="s">
        <v>18</v>
      </c>
      <c r="AX205" s="7" t="s">
        <v>44</v>
      </c>
      <c r="AY205" s="134" t="s">
        <v>90</v>
      </c>
    </row>
    <row r="206" spans="2:65" s="8" customFormat="1" x14ac:dyDescent="0.2">
      <c r="B206" s="149"/>
      <c r="D206" s="128" t="s">
        <v>120</v>
      </c>
      <c r="E206" s="150" t="s">
        <v>0</v>
      </c>
      <c r="F206" s="151" t="s">
        <v>179</v>
      </c>
      <c r="H206" s="152">
        <v>1136.8979999999999</v>
      </c>
      <c r="I206" s="153"/>
      <c r="L206" s="149"/>
      <c r="M206" s="154"/>
      <c r="T206" s="155"/>
      <c r="AT206" s="150" t="s">
        <v>120</v>
      </c>
      <c r="AU206" s="150" t="s">
        <v>46</v>
      </c>
      <c r="AV206" s="8" t="s">
        <v>93</v>
      </c>
      <c r="AW206" s="8" t="s">
        <v>18</v>
      </c>
      <c r="AX206" s="8" t="s">
        <v>45</v>
      </c>
      <c r="AY206" s="150" t="s">
        <v>90</v>
      </c>
    </row>
    <row r="207" spans="2:65" s="1" customFormat="1" ht="24.2" customHeight="1" x14ac:dyDescent="0.2">
      <c r="B207" s="17"/>
      <c r="C207" s="104" t="s">
        <v>224</v>
      </c>
      <c r="D207" s="104" t="s">
        <v>91</v>
      </c>
      <c r="E207" s="105" t="s">
        <v>228</v>
      </c>
      <c r="F207" s="106" t="s">
        <v>229</v>
      </c>
      <c r="G207" s="107" t="s">
        <v>189</v>
      </c>
      <c r="H207" s="108"/>
      <c r="I207" s="109"/>
      <c r="J207" s="110">
        <f>ROUND(I207*H207,2)</f>
        <v>0</v>
      </c>
      <c r="K207" s="111"/>
      <c r="L207" s="17"/>
      <c r="M207" s="112" t="s">
        <v>0</v>
      </c>
      <c r="N207" s="78" t="s">
        <v>27</v>
      </c>
      <c r="P207" s="113">
        <f>O207*H207</f>
        <v>0</v>
      </c>
      <c r="Q207" s="113">
        <v>0</v>
      </c>
      <c r="R207" s="113">
        <f>Q207*H207</f>
        <v>0</v>
      </c>
      <c r="S207" s="113">
        <v>0</v>
      </c>
      <c r="T207" s="114">
        <f>S207*H207</f>
        <v>0</v>
      </c>
      <c r="AR207" s="115" t="s">
        <v>111</v>
      </c>
      <c r="AT207" s="115" t="s">
        <v>91</v>
      </c>
      <c r="AU207" s="115" t="s">
        <v>46</v>
      </c>
      <c r="AY207" s="10" t="s">
        <v>90</v>
      </c>
      <c r="BE207" s="33">
        <f>IF(N207="základná",J207,0)</f>
        <v>0</v>
      </c>
      <c r="BF207" s="33">
        <f>IF(N207="znížená",J207,0)</f>
        <v>0</v>
      </c>
      <c r="BG207" s="33">
        <f>IF(N207="zákl. prenesená",J207,0)</f>
        <v>0</v>
      </c>
      <c r="BH207" s="33">
        <f>IF(N207="zníž. prenesená",J207,0)</f>
        <v>0</v>
      </c>
      <c r="BI207" s="33">
        <f>IF(N207="nulová",J207,0)</f>
        <v>0</v>
      </c>
      <c r="BJ207" s="10" t="s">
        <v>46</v>
      </c>
      <c r="BK207" s="33">
        <f>ROUND(I207*H207,2)</f>
        <v>0</v>
      </c>
      <c r="BL207" s="10" t="s">
        <v>111</v>
      </c>
      <c r="BM207" s="115" t="s">
        <v>387</v>
      </c>
    </row>
    <row r="208" spans="2:65" s="6" customFormat="1" ht="22.9" customHeight="1" x14ac:dyDescent="0.2">
      <c r="B208" s="93"/>
      <c r="D208" s="94" t="s">
        <v>43</v>
      </c>
      <c r="E208" s="102" t="s">
        <v>240</v>
      </c>
      <c r="F208" s="102" t="s">
        <v>241</v>
      </c>
      <c r="I208" s="96"/>
      <c r="J208" s="103">
        <f>BK208</f>
        <v>0</v>
      </c>
      <c r="L208" s="93"/>
      <c r="M208" s="97"/>
      <c r="P208" s="98">
        <f>SUM(P209:P234)</f>
        <v>0</v>
      </c>
      <c r="R208" s="98">
        <f>SUM(R209:R234)</f>
        <v>0.20730512999999998</v>
      </c>
      <c r="T208" s="99">
        <f>SUM(T209:T234)</f>
        <v>0.65427000000000002</v>
      </c>
      <c r="AR208" s="94" t="s">
        <v>46</v>
      </c>
      <c r="AT208" s="100" t="s">
        <v>43</v>
      </c>
      <c r="AU208" s="100" t="s">
        <v>45</v>
      </c>
      <c r="AY208" s="94" t="s">
        <v>90</v>
      </c>
      <c r="BK208" s="101">
        <f>SUM(BK209:BK234)</f>
        <v>0</v>
      </c>
    </row>
    <row r="209" spans="2:65" s="1" customFormat="1" ht="33" customHeight="1" x14ac:dyDescent="0.2">
      <c r="B209" s="17"/>
      <c r="C209" s="104" t="s">
        <v>227</v>
      </c>
      <c r="D209" s="104" t="s">
        <v>91</v>
      </c>
      <c r="E209" s="105" t="s">
        <v>243</v>
      </c>
      <c r="F209" s="106" t="s">
        <v>244</v>
      </c>
      <c r="G209" s="107" t="s">
        <v>103</v>
      </c>
      <c r="H209" s="108">
        <v>73.5</v>
      </c>
      <c r="I209" s="109"/>
      <c r="J209" s="110">
        <f>ROUND(I209*H209,2)</f>
        <v>0</v>
      </c>
      <c r="K209" s="111"/>
      <c r="L209" s="17"/>
      <c r="M209" s="112" t="s">
        <v>0</v>
      </c>
      <c r="N209" s="78" t="s">
        <v>27</v>
      </c>
      <c r="P209" s="113">
        <f>O209*H209</f>
        <v>0</v>
      </c>
      <c r="Q209" s="113">
        <v>0</v>
      </c>
      <c r="R209" s="113">
        <f>Q209*H209</f>
        <v>0</v>
      </c>
      <c r="S209" s="113">
        <v>3.47E-3</v>
      </c>
      <c r="T209" s="114">
        <f>S209*H209</f>
        <v>0.25504500000000002</v>
      </c>
      <c r="AR209" s="115" t="s">
        <v>111</v>
      </c>
      <c r="AT209" s="115" t="s">
        <v>91</v>
      </c>
      <c r="AU209" s="115" t="s">
        <v>46</v>
      </c>
      <c r="AY209" s="10" t="s">
        <v>90</v>
      </c>
      <c r="BE209" s="33">
        <f>IF(N209="základná",J209,0)</f>
        <v>0</v>
      </c>
      <c r="BF209" s="33">
        <f>IF(N209="znížená",J209,0)</f>
        <v>0</v>
      </c>
      <c r="BG209" s="33">
        <f>IF(N209="zákl. prenesená",J209,0)</f>
        <v>0</v>
      </c>
      <c r="BH209" s="33">
        <f>IF(N209="zníž. prenesená",J209,0)</f>
        <v>0</v>
      </c>
      <c r="BI209" s="33">
        <f>IF(N209="nulová",J209,0)</f>
        <v>0</v>
      </c>
      <c r="BJ209" s="10" t="s">
        <v>46</v>
      </c>
      <c r="BK209" s="33">
        <f>ROUND(I209*H209,2)</f>
        <v>0</v>
      </c>
      <c r="BL209" s="10" t="s">
        <v>111</v>
      </c>
      <c r="BM209" s="115" t="s">
        <v>443</v>
      </c>
    </row>
    <row r="210" spans="2:65" s="7" customFormat="1" x14ac:dyDescent="0.2">
      <c r="B210" s="127"/>
      <c r="D210" s="128" t="s">
        <v>120</v>
      </c>
      <c r="E210" s="134" t="s">
        <v>0</v>
      </c>
      <c r="F210" s="129" t="s">
        <v>507</v>
      </c>
      <c r="H210" s="130">
        <v>73.5</v>
      </c>
      <c r="I210" s="131"/>
      <c r="L210" s="127"/>
      <c r="M210" s="132"/>
      <c r="T210" s="133"/>
      <c r="AT210" s="134" t="s">
        <v>120</v>
      </c>
      <c r="AU210" s="134" t="s">
        <v>46</v>
      </c>
      <c r="AV210" s="7" t="s">
        <v>46</v>
      </c>
      <c r="AW210" s="7" t="s">
        <v>18</v>
      </c>
      <c r="AX210" s="7" t="s">
        <v>44</v>
      </c>
      <c r="AY210" s="134" t="s">
        <v>90</v>
      </c>
    </row>
    <row r="211" spans="2:65" s="8" customFormat="1" x14ac:dyDescent="0.2">
      <c r="B211" s="149"/>
      <c r="D211" s="128" t="s">
        <v>120</v>
      </c>
      <c r="E211" s="150" t="s">
        <v>155</v>
      </c>
      <c r="F211" s="151" t="s">
        <v>179</v>
      </c>
      <c r="H211" s="152">
        <v>73.5</v>
      </c>
      <c r="I211" s="153"/>
      <c r="L211" s="149"/>
      <c r="M211" s="154"/>
      <c r="T211" s="155"/>
      <c r="AT211" s="150" t="s">
        <v>120</v>
      </c>
      <c r="AU211" s="150" t="s">
        <v>46</v>
      </c>
      <c r="AV211" s="8" t="s">
        <v>93</v>
      </c>
      <c r="AW211" s="8" t="s">
        <v>18</v>
      </c>
      <c r="AX211" s="8" t="s">
        <v>45</v>
      </c>
      <c r="AY211" s="150" t="s">
        <v>90</v>
      </c>
    </row>
    <row r="212" spans="2:65" s="1" customFormat="1" ht="24.2" customHeight="1" x14ac:dyDescent="0.2">
      <c r="B212" s="17"/>
      <c r="C212" s="104" t="s">
        <v>232</v>
      </c>
      <c r="D212" s="104" t="s">
        <v>91</v>
      </c>
      <c r="E212" s="105" t="s">
        <v>246</v>
      </c>
      <c r="F212" s="106" t="s">
        <v>247</v>
      </c>
      <c r="G212" s="107" t="s">
        <v>103</v>
      </c>
      <c r="H212" s="108">
        <v>73.5</v>
      </c>
      <c r="I212" s="109"/>
      <c r="J212" s="110">
        <f>ROUND(I212*H212,2)</f>
        <v>0</v>
      </c>
      <c r="K212" s="111"/>
      <c r="L212" s="17"/>
      <c r="M212" s="112" t="s">
        <v>0</v>
      </c>
      <c r="N212" s="78" t="s">
        <v>27</v>
      </c>
      <c r="P212" s="113">
        <f>O212*H212</f>
        <v>0</v>
      </c>
      <c r="Q212" s="113">
        <v>1.03E-4</v>
      </c>
      <c r="R212" s="113">
        <f>Q212*H212</f>
        <v>7.5705E-3</v>
      </c>
      <c r="S212" s="113">
        <v>0</v>
      </c>
      <c r="T212" s="114">
        <f>S212*H212</f>
        <v>0</v>
      </c>
      <c r="AR212" s="115" t="s">
        <v>111</v>
      </c>
      <c r="AT212" s="115" t="s">
        <v>91</v>
      </c>
      <c r="AU212" s="115" t="s">
        <v>46</v>
      </c>
      <c r="AY212" s="10" t="s">
        <v>90</v>
      </c>
      <c r="BE212" s="33">
        <f>IF(N212="základná",J212,0)</f>
        <v>0</v>
      </c>
      <c r="BF212" s="33">
        <f>IF(N212="znížená",J212,0)</f>
        <v>0</v>
      </c>
      <c r="BG212" s="33">
        <f>IF(N212="zákl. prenesená",J212,0)</f>
        <v>0</v>
      </c>
      <c r="BH212" s="33">
        <f>IF(N212="zníž. prenesená",J212,0)</f>
        <v>0</v>
      </c>
      <c r="BI212" s="33">
        <f>IF(N212="nulová",J212,0)</f>
        <v>0</v>
      </c>
      <c r="BJ212" s="10" t="s">
        <v>46</v>
      </c>
      <c r="BK212" s="33">
        <f>ROUND(I212*H212,2)</f>
        <v>0</v>
      </c>
      <c r="BL212" s="10" t="s">
        <v>111</v>
      </c>
      <c r="BM212" s="115" t="s">
        <v>445</v>
      </c>
    </row>
    <row r="213" spans="2:65" s="7" customFormat="1" x14ac:dyDescent="0.2">
      <c r="B213" s="127"/>
      <c r="D213" s="128" t="s">
        <v>120</v>
      </c>
      <c r="E213" s="134" t="s">
        <v>0</v>
      </c>
      <c r="F213" s="129" t="s">
        <v>155</v>
      </c>
      <c r="H213" s="130">
        <v>73.5</v>
      </c>
      <c r="I213" s="131"/>
      <c r="L213" s="127"/>
      <c r="M213" s="132"/>
      <c r="T213" s="133"/>
      <c r="AT213" s="134" t="s">
        <v>120</v>
      </c>
      <c r="AU213" s="134" t="s">
        <v>46</v>
      </c>
      <c r="AV213" s="7" t="s">
        <v>46</v>
      </c>
      <c r="AW213" s="7" t="s">
        <v>18</v>
      </c>
      <c r="AX213" s="7" t="s">
        <v>45</v>
      </c>
      <c r="AY213" s="134" t="s">
        <v>90</v>
      </c>
    </row>
    <row r="214" spans="2:65" s="1" customFormat="1" ht="24.2" customHeight="1" x14ac:dyDescent="0.2">
      <c r="B214" s="17"/>
      <c r="C214" s="116" t="s">
        <v>233</v>
      </c>
      <c r="D214" s="116" t="s">
        <v>106</v>
      </c>
      <c r="E214" s="117" t="s">
        <v>249</v>
      </c>
      <c r="F214" s="118" t="s">
        <v>250</v>
      </c>
      <c r="G214" s="119" t="s">
        <v>103</v>
      </c>
      <c r="H214" s="120">
        <v>77.174999999999997</v>
      </c>
      <c r="I214" s="121"/>
      <c r="J214" s="122">
        <f>ROUND(I214*H214,2)</f>
        <v>0</v>
      </c>
      <c r="K214" s="123"/>
      <c r="L214" s="124"/>
      <c r="M214" s="125" t="s">
        <v>0</v>
      </c>
      <c r="N214" s="126" t="s">
        <v>27</v>
      </c>
      <c r="P214" s="113">
        <f>O214*H214</f>
        <v>0</v>
      </c>
      <c r="Q214" s="113">
        <v>1.42E-3</v>
      </c>
      <c r="R214" s="113">
        <f>Q214*H214</f>
        <v>0.10958850000000001</v>
      </c>
      <c r="S214" s="113">
        <v>0</v>
      </c>
      <c r="T214" s="114">
        <f>S214*H214</f>
        <v>0</v>
      </c>
      <c r="AR214" s="115" t="s">
        <v>182</v>
      </c>
      <c r="AT214" s="115" t="s">
        <v>106</v>
      </c>
      <c r="AU214" s="115" t="s">
        <v>46</v>
      </c>
      <c r="AY214" s="10" t="s">
        <v>90</v>
      </c>
      <c r="BE214" s="33">
        <f>IF(N214="základná",J214,0)</f>
        <v>0</v>
      </c>
      <c r="BF214" s="33">
        <f>IF(N214="znížená",J214,0)</f>
        <v>0</v>
      </c>
      <c r="BG214" s="33">
        <f>IF(N214="zákl. prenesená",J214,0)</f>
        <v>0</v>
      </c>
      <c r="BH214" s="33">
        <f>IF(N214="zníž. prenesená",J214,0)</f>
        <v>0</v>
      </c>
      <c r="BI214" s="33">
        <f>IF(N214="nulová",J214,0)</f>
        <v>0</v>
      </c>
      <c r="BJ214" s="10" t="s">
        <v>46</v>
      </c>
      <c r="BK214" s="33">
        <f>ROUND(I214*H214,2)</f>
        <v>0</v>
      </c>
      <c r="BL214" s="10" t="s">
        <v>111</v>
      </c>
      <c r="BM214" s="115" t="s">
        <v>446</v>
      </c>
    </row>
    <row r="215" spans="2:65" s="1" customFormat="1" ht="37.9" customHeight="1" x14ac:dyDescent="0.2">
      <c r="B215" s="17"/>
      <c r="C215" s="104" t="s">
        <v>234</v>
      </c>
      <c r="D215" s="104" t="s">
        <v>91</v>
      </c>
      <c r="E215" s="105" t="s">
        <v>252</v>
      </c>
      <c r="F215" s="106" t="s">
        <v>253</v>
      </c>
      <c r="G215" s="107" t="s">
        <v>97</v>
      </c>
      <c r="H215" s="108">
        <v>2</v>
      </c>
      <c r="I215" s="109"/>
      <c r="J215" s="110">
        <f>ROUND(I215*H215,2)</f>
        <v>0</v>
      </c>
      <c r="K215" s="111"/>
      <c r="L215" s="17"/>
      <c r="M215" s="112" t="s">
        <v>0</v>
      </c>
      <c r="N215" s="78" t="s">
        <v>27</v>
      </c>
      <c r="P215" s="113">
        <f>O215*H215</f>
        <v>0</v>
      </c>
      <c r="Q215" s="113">
        <v>1.8600000000000001E-5</v>
      </c>
      <c r="R215" s="113">
        <f>Q215*H215</f>
        <v>3.7200000000000003E-5</v>
      </c>
      <c r="S215" s="113">
        <v>0</v>
      </c>
      <c r="T215" s="114">
        <f>S215*H215</f>
        <v>0</v>
      </c>
      <c r="AR215" s="115" t="s">
        <v>111</v>
      </c>
      <c r="AT215" s="115" t="s">
        <v>91</v>
      </c>
      <c r="AU215" s="115" t="s">
        <v>46</v>
      </c>
      <c r="AY215" s="10" t="s">
        <v>90</v>
      </c>
      <c r="BE215" s="33">
        <f>IF(N215="základná",J215,0)</f>
        <v>0</v>
      </c>
      <c r="BF215" s="33">
        <f>IF(N215="znížená",J215,0)</f>
        <v>0</v>
      </c>
      <c r="BG215" s="33">
        <f>IF(N215="zákl. prenesená",J215,0)</f>
        <v>0</v>
      </c>
      <c r="BH215" s="33">
        <f>IF(N215="zníž. prenesená",J215,0)</f>
        <v>0</v>
      </c>
      <c r="BI215" s="33">
        <f>IF(N215="nulová",J215,0)</f>
        <v>0</v>
      </c>
      <c r="BJ215" s="10" t="s">
        <v>46</v>
      </c>
      <c r="BK215" s="33">
        <f>ROUND(I215*H215,2)</f>
        <v>0</v>
      </c>
      <c r="BL215" s="10" t="s">
        <v>111</v>
      </c>
      <c r="BM215" s="115" t="s">
        <v>447</v>
      </c>
    </row>
    <row r="216" spans="2:65" s="1" customFormat="1" ht="24.2" customHeight="1" x14ac:dyDescent="0.2">
      <c r="B216" s="17"/>
      <c r="C216" s="116" t="s">
        <v>235</v>
      </c>
      <c r="D216" s="116" t="s">
        <v>106</v>
      </c>
      <c r="E216" s="117" t="s">
        <v>255</v>
      </c>
      <c r="F216" s="118" t="s">
        <v>256</v>
      </c>
      <c r="G216" s="119" t="s">
        <v>97</v>
      </c>
      <c r="H216" s="120">
        <v>2</v>
      </c>
      <c r="I216" s="121"/>
      <c r="J216" s="122">
        <f>ROUND(I216*H216,2)</f>
        <v>0</v>
      </c>
      <c r="K216" s="123"/>
      <c r="L216" s="124"/>
      <c r="M216" s="125" t="s">
        <v>0</v>
      </c>
      <c r="N216" s="126" t="s">
        <v>27</v>
      </c>
      <c r="P216" s="113">
        <f>O216*H216</f>
        <v>0</v>
      </c>
      <c r="Q216" s="113">
        <v>6.9999999999999994E-5</v>
      </c>
      <c r="R216" s="113">
        <f>Q216*H216</f>
        <v>1.3999999999999999E-4</v>
      </c>
      <c r="S216" s="113">
        <v>0</v>
      </c>
      <c r="T216" s="114">
        <f>S216*H216</f>
        <v>0</v>
      </c>
      <c r="AR216" s="115" t="s">
        <v>182</v>
      </c>
      <c r="AT216" s="115" t="s">
        <v>106</v>
      </c>
      <c r="AU216" s="115" t="s">
        <v>46</v>
      </c>
      <c r="AY216" s="10" t="s">
        <v>90</v>
      </c>
      <c r="BE216" s="33">
        <f>IF(N216="základná",J216,0)</f>
        <v>0</v>
      </c>
      <c r="BF216" s="33">
        <f>IF(N216="znížená",J216,0)</f>
        <v>0</v>
      </c>
      <c r="BG216" s="33">
        <f>IF(N216="zákl. prenesená",J216,0)</f>
        <v>0</v>
      </c>
      <c r="BH216" s="33">
        <f>IF(N216="zníž. prenesená",J216,0)</f>
        <v>0</v>
      </c>
      <c r="BI216" s="33">
        <f>IF(N216="nulová",J216,0)</f>
        <v>0</v>
      </c>
      <c r="BJ216" s="10" t="s">
        <v>46</v>
      </c>
      <c r="BK216" s="33">
        <f>ROUND(I216*H216,2)</f>
        <v>0</v>
      </c>
      <c r="BL216" s="10" t="s">
        <v>111</v>
      </c>
      <c r="BM216" s="115" t="s">
        <v>448</v>
      </c>
    </row>
    <row r="217" spans="2:65" s="1" customFormat="1" ht="37.9" customHeight="1" x14ac:dyDescent="0.2">
      <c r="B217" s="17"/>
      <c r="C217" s="104" t="s">
        <v>236</v>
      </c>
      <c r="D217" s="104" t="s">
        <v>91</v>
      </c>
      <c r="E217" s="105" t="s">
        <v>258</v>
      </c>
      <c r="F217" s="106" t="s">
        <v>259</v>
      </c>
      <c r="G217" s="107" t="s">
        <v>97</v>
      </c>
      <c r="H217" s="108">
        <v>75</v>
      </c>
      <c r="I217" s="109"/>
      <c r="J217" s="110">
        <f>ROUND(I217*H217,2)</f>
        <v>0</v>
      </c>
      <c r="K217" s="111"/>
      <c r="L217" s="17"/>
      <c r="M217" s="112" t="s">
        <v>0</v>
      </c>
      <c r="N217" s="78" t="s">
        <v>27</v>
      </c>
      <c r="P217" s="113">
        <f>O217*H217</f>
        <v>0</v>
      </c>
      <c r="Q217" s="113">
        <v>1.7029999999999999E-4</v>
      </c>
      <c r="R217" s="113">
        <f>Q217*H217</f>
        <v>1.2772499999999999E-2</v>
      </c>
      <c r="S217" s="113">
        <v>0</v>
      </c>
      <c r="T217" s="114">
        <f>S217*H217</f>
        <v>0</v>
      </c>
      <c r="AR217" s="115" t="s">
        <v>111</v>
      </c>
      <c r="AT217" s="115" t="s">
        <v>91</v>
      </c>
      <c r="AU217" s="115" t="s">
        <v>46</v>
      </c>
      <c r="AY217" s="10" t="s">
        <v>90</v>
      </c>
      <c r="BE217" s="33">
        <f>IF(N217="základná",J217,0)</f>
        <v>0</v>
      </c>
      <c r="BF217" s="33">
        <f>IF(N217="znížená",J217,0)</f>
        <v>0</v>
      </c>
      <c r="BG217" s="33">
        <f>IF(N217="zákl. prenesená",J217,0)</f>
        <v>0</v>
      </c>
      <c r="BH217" s="33">
        <f>IF(N217="zníž. prenesená",J217,0)</f>
        <v>0</v>
      </c>
      <c r="BI217" s="33">
        <f>IF(N217="nulová",J217,0)</f>
        <v>0</v>
      </c>
      <c r="BJ217" s="10" t="s">
        <v>46</v>
      </c>
      <c r="BK217" s="33">
        <f>ROUND(I217*H217,2)</f>
        <v>0</v>
      </c>
      <c r="BL217" s="10" t="s">
        <v>111</v>
      </c>
      <c r="BM217" s="115" t="s">
        <v>508</v>
      </c>
    </row>
    <row r="218" spans="2:65" s="7" customFormat="1" x14ac:dyDescent="0.2">
      <c r="B218" s="127"/>
      <c r="D218" s="128" t="s">
        <v>120</v>
      </c>
      <c r="E218" s="134" t="s">
        <v>0</v>
      </c>
      <c r="F218" s="129" t="s">
        <v>260</v>
      </c>
      <c r="H218" s="130">
        <v>75</v>
      </c>
      <c r="I218" s="131"/>
      <c r="L218" s="127"/>
      <c r="M218" s="132"/>
      <c r="T218" s="133"/>
      <c r="AT218" s="134" t="s">
        <v>120</v>
      </c>
      <c r="AU218" s="134" t="s">
        <v>46</v>
      </c>
      <c r="AV218" s="7" t="s">
        <v>46</v>
      </c>
      <c r="AW218" s="7" t="s">
        <v>18</v>
      </c>
      <c r="AX218" s="7" t="s">
        <v>44</v>
      </c>
      <c r="AY218" s="134" t="s">
        <v>90</v>
      </c>
    </row>
    <row r="219" spans="2:65" s="8" customFormat="1" x14ac:dyDescent="0.2">
      <c r="B219" s="149"/>
      <c r="D219" s="128" t="s">
        <v>120</v>
      </c>
      <c r="E219" s="150" t="s">
        <v>0</v>
      </c>
      <c r="F219" s="151" t="s">
        <v>179</v>
      </c>
      <c r="H219" s="152">
        <v>75</v>
      </c>
      <c r="I219" s="153"/>
      <c r="L219" s="149"/>
      <c r="M219" s="154"/>
      <c r="T219" s="155"/>
      <c r="AT219" s="150" t="s">
        <v>120</v>
      </c>
      <c r="AU219" s="150" t="s">
        <v>46</v>
      </c>
      <c r="AV219" s="8" t="s">
        <v>93</v>
      </c>
      <c r="AW219" s="8" t="s">
        <v>18</v>
      </c>
      <c r="AX219" s="8" t="s">
        <v>45</v>
      </c>
      <c r="AY219" s="150" t="s">
        <v>90</v>
      </c>
    </row>
    <row r="220" spans="2:65" s="1" customFormat="1" ht="24.2" customHeight="1" x14ac:dyDescent="0.2">
      <c r="B220" s="17"/>
      <c r="C220" s="116" t="s">
        <v>237</v>
      </c>
      <c r="D220" s="116" t="s">
        <v>106</v>
      </c>
      <c r="E220" s="117" t="s">
        <v>262</v>
      </c>
      <c r="F220" s="118" t="s">
        <v>263</v>
      </c>
      <c r="G220" s="119" t="s">
        <v>97</v>
      </c>
      <c r="H220" s="120">
        <v>75</v>
      </c>
      <c r="I220" s="121"/>
      <c r="J220" s="122">
        <f t="shared" ref="J220:J225" si="5">ROUND(I220*H220,2)</f>
        <v>0</v>
      </c>
      <c r="K220" s="123"/>
      <c r="L220" s="124"/>
      <c r="M220" s="125" t="s">
        <v>0</v>
      </c>
      <c r="N220" s="126" t="s">
        <v>27</v>
      </c>
      <c r="P220" s="113">
        <f t="shared" ref="P220:P225" si="6">O220*H220</f>
        <v>0</v>
      </c>
      <c r="Q220" s="113">
        <v>6.4999999999999997E-4</v>
      </c>
      <c r="R220" s="113">
        <f t="shared" ref="R220:R225" si="7">Q220*H220</f>
        <v>4.8749999999999995E-2</v>
      </c>
      <c r="S220" s="113">
        <v>0</v>
      </c>
      <c r="T220" s="114">
        <f t="shared" ref="T220:T225" si="8">S220*H220</f>
        <v>0</v>
      </c>
      <c r="AR220" s="115" t="s">
        <v>182</v>
      </c>
      <c r="AT220" s="115" t="s">
        <v>106</v>
      </c>
      <c r="AU220" s="115" t="s">
        <v>46</v>
      </c>
      <c r="AY220" s="10" t="s">
        <v>90</v>
      </c>
      <c r="BE220" s="33">
        <f t="shared" ref="BE220:BE225" si="9">IF(N220="základná",J220,0)</f>
        <v>0</v>
      </c>
      <c r="BF220" s="33">
        <f t="shared" ref="BF220:BF225" si="10">IF(N220="znížená",J220,0)</f>
        <v>0</v>
      </c>
      <c r="BG220" s="33">
        <f t="shared" ref="BG220:BG225" si="11">IF(N220="zákl. prenesená",J220,0)</f>
        <v>0</v>
      </c>
      <c r="BH220" s="33">
        <f t="shared" ref="BH220:BH225" si="12">IF(N220="zníž. prenesená",J220,0)</f>
        <v>0</v>
      </c>
      <c r="BI220" s="33">
        <f t="shared" ref="BI220:BI225" si="13">IF(N220="nulová",J220,0)</f>
        <v>0</v>
      </c>
      <c r="BJ220" s="10" t="s">
        <v>46</v>
      </c>
      <c r="BK220" s="33">
        <f t="shared" ref="BK220:BK225" si="14">ROUND(I220*H220,2)</f>
        <v>0</v>
      </c>
      <c r="BL220" s="10" t="s">
        <v>111</v>
      </c>
      <c r="BM220" s="115" t="s">
        <v>509</v>
      </c>
    </row>
    <row r="221" spans="2:65" s="1" customFormat="1" ht="24.2" customHeight="1" x14ac:dyDescent="0.2">
      <c r="B221" s="17"/>
      <c r="C221" s="104" t="s">
        <v>238</v>
      </c>
      <c r="D221" s="104" t="s">
        <v>91</v>
      </c>
      <c r="E221" s="105" t="s">
        <v>265</v>
      </c>
      <c r="F221" s="106" t="s">
        <v>266</v>
      </c>
      <c r="G221" s="107" t="s">
        <v>97</v>
      </c>
      <c r="H221" s="108">
        <v>2</v>
      </c>
      <c r="I221" s="109"/>
      <c r="J221" s="110">
        <f t="shared" si="5"/>
        <v>0</v>
      </c>
      <c r="K221" s="111"/>
      <c r="L221" s="17"/>
      <c r="M221" s="112" t="s">
        <v>0</v>
      </c>
      <c r="N221" s="78" t="s">
        <v>27</v>
      </c>
      <c r="P221" s="113">
        <f t="shared" si="6"/>
        <v>0</v>
      </c>
      <c r="Q221" s="113">
        <v>1.3650000000000001E-4</v>
      </c>
      <c r="R221" s="113">
        <f t="shared" si="7"/>
        <v>2.7300000000000002E-4</v>
      </c>
      <c r="S221" s="113">
        <v>0</v>
      </c>
      <c r="T221" s="114">
        <f t="shared" si="8"/>
        <v>0</v>
      </c>
      <c r="AR221" s="115" t="s">
        <v>111</v>
      </c>
      <c r="AT221" s="115" t="s">
        <v>91</v>
      </c>
      <c r="AU221" s="115" t="s">
        <v>46</v>
      </c>
      <c r="AY221" s="10" t="s">
        <v>90</v>
      </c>
      <c r="BE221" s="33">
        <f t="shared" si="9"/>
        <v>0</v>
      </c>
      <c r="BF221" s="33">
        <f t="shared" si="10"/>
        <v>0</v>
      </c>
      <c r="BG221" s="33">
        <f t="shared" si="11"/>
        <v>0</v>
      </c>
      <c r="BH221" s="33">
        <f t="shared" si="12"/>
        <v>0</v>
      </c>
      <c r="BI221" s="33">
        <f t="shared" si="13"/>
        <v>0</v>
      </c>
      <c r="BJ221" s="10" t="s">
        <v>46</v>
      </c>
      <c r="BK221" s="33">
        <f t="shared" si="14"/>
        <v>0</v>
      </c>
      <c r="BL221" s="10" t="s">
        <v>111</v>
      </c>
      <c r="BM221" s="115" t="s">
        <v>451</v>
      </c>
    </row>
    <row r="222" spans="2:65" s="1" customFormat="1" ht="24.2" customHeight="1" x14ac:dyDescent="0.2">
      <c r="B222" s="17"/>
      <c r="C222" s="116" t="s">
        <v>239</v>
      </c>
      <c r="D222" s="116" t="s">
        <v>106</v>
      </c>
      <c r="E222" s="117" t="s">
        <v>268</v>
      </c>
      <c r="F222" s="118" t="s">
        <v>269</v>
      </c>
      <c r="G222" s="119" t="s">
        <v>97</v>
      </c>
      <c r="H222" s="120">
        <v>2</v>
      </c>
      <c r="I222" s="121"/>
      <c r="J222" s="122">
        <f t="shared" si="5"/>
        <v>0</v>
      </c>
      <c r="K222" s="123"/>
      <c r="L222" s="124"/>
      <c r="M222" s="125" t="s">
        <v>0</v>
      </c>
      <c r="N222" s="126" t="s">
        <v>27</v>
      </c>
      <c r="P222" s="113">
        <f t="shared" si="6"/>
        <v>0</v>
      </c>
      <c r="Q222" s="113">
        <v>1.75E-3</v>
      </c>
      <c r="R222" s="113">
        <f t="shared" si="7"/>
        <v>3.5000000000000001E-3</v>
      </c>
      <c r="S222" s="113">
        <v>0</v>
      </c>
      <c r="T222" s="114">
        <f t="shared" si="8"/>
        <v>0</v>
      </c>
      <c r="AR222" s="115" t="s">
        <v>182</v>
      </c>
      <c r="AT222" s="115" t="s">
        <v>106</v>
      </c>
      <c r="AU222" s="115" t="s">
        <v>46</v>
      </c>
      <c r="AY222" s="10" t="s">
        <v>90</v>
      </c>
      <c r="BE222" s="33">
        <f t="shared" si="9"/>
        <v>0</v>
      </c>
      <c r="BF222" s="33">
        <f t="shared" si="10"/>
        <v>0</v>
      </c>
      <c r="BG222" s="33">
        <f t="shared" si="11"/>
        <v>0</v>
      </c>
      <c r="BH222" s="33">
        <f t="shared" si="12"/>
        <v>0</v>
      </c>
      <c r="BI222" s="33">
        <f t="shared" si="13"/>
        <v>0</v>
      </c>
      <c r="BJ222" s="10" t="s">
        <v>46</v>
      </c>
      <c r="BK222" s="33">
        <f t="shared" si="14"/>
        <v>0</v>
      </c>
      <c r="BL222" s="10" t="s">
        <v>111</v>
      </c>
      <c r="BM222" s="115" t="s">
        <v>452</v>
      </c>
    </row>
    <row r="223" spans="2:65" s="1" customFormat="1" ht="37.9" customHeight="1" x14ac:dyDescent="0.2">
      <c r="B223" s="17"/>
      <c r="C223" s="104" t="s">
        <v>242</v>
      </c>
      <c r="D223" s="104" t="s">
        <v>91</v>
      </c>
      <c r="E223" s="105" t="s">
        <v>271</v>
      </c>
      <c r="F223" s="106" t="s">
        <v>272</v>
      </c>
      <c r="G223" s="107" t="s">
        <v>97</v>
      </c>
      <c r="H223" s="108">
        <v>2</v>
      </c>
      <c r="I223" s="109"/>
      <c r="J223" s="110">
        <f t="shared" si="5"/>
        <v>0</v>
      </c>
      <c r="K223" s="111"/>
      <c r="L223" s="17"/>
      <c r="M223" s="112" t="s">
        <v>0</v>
      </c>
      <c r="N223" s="78" t="s">
        <v>27</v>
      </c>
      <c r="P223" s="113">
        <f t="shared" si="6"/>
        <v>0</v>
      </c>
      <c r="Q223" s="113">
        <v>0</v>
      </c>
      <c r="R223" s="113">
        <f t="shared" si="7"/>
        <v>0</v>
      </c>
      <c r="S223" s="113">
        <v>0</v>
      </c>
      <c r="T223" s="114">
        <f t="shared" si="8"/>
        <v>0</v>
      </c>
      <c r="AR223" s="115" t="s">
        <v>111</v>
      </c>
      <c r="AT223" s="115" t="s">
        <v>91</v>
      </c>
      <c r="AU223" s="115" t="s">
        <v>46</v>
      </c>
      <c r="AY223" s="10" t="s">
        <v>90</v>
      </c>
      <c r="BE223" s="33">
        <f t="shared" si="9"/>
        <v>0</v>
      </c>
      <c r="BF223" s="33">
        <f t="shared" si="10"/>
        <v>0</v>
      </c>
      <c r="BG223" s="33">
        <f t="shared" si="11"/>
        <v>0</v>
      </c>
      <c r="BH223" s="33">
        <f t="shared" si="12"/>
        <v>0</v>
      </c>
      <c r="BI223" s="33">
        <f t="shared" si="13"/>
        <v>0</v>
      </c>
      <c r="BJ223" s="10" t="s">
        <v>46</v>
      </c>
      <c r="BK223" s="33">
        <f t="shared" si="14"/>
        <v>0</v>
      </c>
      <c r="BL223" s="10" t="s">
        <v>111</v>
      </c>
      <c r="BM223" s="115" t="s">
        <v>453</v>
      </c>
    </row>
    <row r="224" spans="2:65" s="1" customFormat="1" ht="21.75" customHeight="1" x14ac:dyDescent="0.2">
      <c r="B224" s="17"/>
      <c r="C224" s="116" t="s">
        <v>245</v>
      </c>
      <c r="D224" s="116" t="s">
        <v>106</v>
      </c>
      <c r="E224" s="117" t="s">
        <v>273</v>
      </c>
      <c r="F224" s="118" t="s">
        <v>274</v>
      </c>
      <c r="G224" s="119" t="s">
        <v>97</v>
      </c>
      <c r="H224" s="120">
        <v>2</v>
      </c>
      <c r="I224" s="121"/>
      <c r="J224" s="122">
        <f t="shared" si="5"/>
        <v>0</v>
      </c>
      <c r="K224" s="123"/>
      <c r="L224" s="124"/>
      <c r="M224" s="125" t="s">
        <v>0</v>
      </c>
      <c r="N224" s="126" t="s">
        <v>27</v>
      </c>
      <c r="P224" s="113">
        <f t="shared" si="6"/>
        <v>0</v>
      </c>
      <c r="Q224" s="113">
        <v>1.7000000000000001E-4</v>
      </c>
      <c r="R224" s="113">
        <f t="shared" si="7"/>
        <v>3.4000000000000002E-4</v>
      </c>
      <c r="S224" s="113">
        <v>0</v>
      </c>
      <c r="T224" s="114">
        <f t="shared" si="8"/>
        <v>0</v>
      </c>
      <c r="AR224" s="115" t="s">
        <v>182</v>
      </c>
      <c r="AT224" s="115" t="s">
        <v>106</v>
      </c>
      <c r="AU224" s="115" t="s">
        <v>46</v>
      </c>
      <c r="AY224" s="10" t="s">
        <v>90</v>
      </c>
      <c r="BE224" s="33">
        <f t="shared" si="9"/>
        <v>0</v>
      </c>
      <c r="BF224" s="33">
        <f t="shared" si="10"/>
        <v>0</v>
      </c>
      <c r="BG224" s="33">
        <f t="shared" si="11"/>
        <v>0</v>
      </c>
      <c r="BH224" s="33">
        <f t="shared" si="12"/>
        <v>0</v>
      </c>
      <c r="BI224" s="33">
        <f t="shared" si="13"/>
        <v>0</v>
      </c>
      <c r="BJ224" s="10" t="s">
        <v>46</v>
      </c>
      <c r="BK224" s="33">
        <f t="shared" si="14"/>
        <v>0</v>
      </c>
      <c r="BL224" s="10" t="s">
        <v>111</v>
      </c>
      <c r="BM224" s="115" t="s">
        <v>454</v>
      </c>
    </row>
    <row r="225" spans="2:65" s="1" customFormat="1" ht="24.2" customHeight="1" x14ac:dyDescent="0.2">
      <c r="B225" s="17"/>
      <c r="C225" s="104" t="s">
        <v>248</v>
      </c>
      <c r="D225" s="104" t="s">
        <v>91</v>
      </c>
      <c r="E225" s="105" t="s">
        <v>455</v>
      </c>
      <c r="F225" s="106" t="s">
        <v>456</v>
      </c>
      <c r="G225" s="107" t="s">
        <v>103</v>
      </c>
      <c r="H225" s="108">
        <v>110.7</v>
      </c>
      <c r="I225" s="109"/>
      <c r="J225" s="110">
        <f t="shared" si="5"/>
        <v>0</v>
      </c>
      <c r="K225" s="111"/>
      <c r="L225" s="17"/>
      <c r="M225" s="112" t="s">
        <v>0</v>
      </c>
      <c r="N225" s="78" t="s">
        <v>27</v>
      </c>
      <c r="P225" s="113">
        <f t="shared" si="6"/>
        <v>0</v>
      </c>
      <c r="Q225" s="113">
        <v>0</v>
      </c>
      <c r="R225" s="113">
        <f t="shared" si="7"/>
        <v>0</v>
      </c>
      <c r="S225" s="113">
        <v>3.3700000000000002E-3</v>
      </c>
      <c r="T225" s="114">
        <f t="shared" si="8"/>
        <v>0.37305900000000003</v>
      </c>
      <c r="AR225" s="115" t="s">
        <v>111</v>
      </c>
      <c r="AT225" s="115" t="s">
        <v>91</v>
      </c>
      <c r="AU225" s="115" t="s">
        <v>46</v>
      </c>
      <c r="AY225" s="10" t="s">
        <v>90</v>
      </c>
      <c r="BE225" s="33">
        <f t="shared" si="9"/>
        <v>0</v>
      </c>
      <c r="BF225" s="33">
        <f t="shared" si="10"/>
        <v>0</v>
      </c>
      <c r="BG225" s="33">
        <f t="shared" si="11"/>
        <v>0</v>
      </c>
      <c r="BH225" s="33">
        <f t="shared" si="12"/>
        <v>0</v>
      </c>
      <c r="BI225" s="33">
        <f t="shared" si="13"/>
        <v>0</v>
      </c>
      <c r="BJ225" s="10" t="s">
        <v>46</v>
      </c>
      <c r="BK225" s="33">
        <f t="shared" si="14"/>
        <v>0</v>
      </c>
      <c r="BL225" s="10" t="s">
        <v>111</v>
      </c>
      <c r="BM225" s="115" t="s">
        <v>457</v>
      </c>
    </row>
    <row r="226" spans="2:65" s="7" customFormat="1" x14ac:dyDescent="0.2">
      <c r="B226" s="127"/>
      <c r="D226" s="128" t="s">
        <v>120</v>
      </c>
      <c r="E226" s="134" t="s">
        <v>0</v>
      </c>
      <c r="F226" s="129" t="s">
        <v>154</v>
      </c>
      <c r="H226" s="130">
        <v>110.7</v>
      </c>
      <c r="I226" s="131"/>
      <c r="L226" s="127"/>
      <c r="M226" s="132"/>
      <c r="T226" s="133"/>
      <c r="AT226" s="134" t="s">
        <v>120</v>
      </c>
      <c r="AU226" s="134" t="s">
        <v>46</v>
      </c>
      <c r="AV226" s="7" t="s">
        <v>46</v>
      </c>
      <c r="AW226" s="7" t="s">
        <v>18</v>
      </c>
      <c r="AX226" s="7" t="s">
        <v>44</v>
      </c>
      <c r="AY226" s="134" t="s">
        <v>90</v>
      </c>
    </row>
    <row r="227" spans="2:65" s="8" customFormat="1" x14ac:dyDescent="0.2">
      <c r="B227" s="149"/>
      <c r="D227" s="128" t="s">
        <v>120</v>
      </c>
      <c r="E227" s="150" t="s">
        <v>396</v>
      </c>
      <c r="F227" s="151" t="s">
        <v>179</v>
      </c>
      <c r="H227" s="152">
        <v>110.7</v>
      </c>
      <c r="I227" s="153"/>
      <c r="L227" s="149"/>
      <c r="M227" s="154"/>
      <c r="T227" s="155"/>
      <c r="AT227" s="150" t="s">
        <v>120</v>
      </c>
      <c r="AU227" s="150" t="s">
        <v>46</v>
      </c>
      <c r="AV227" s="8" t="s">
        <v>93</v>
      </c>
      <c r="AW227" s="8" t="s">
        <v>18</v>
      </c>
      <c r="AX227" s="8" t="s">
        <v>45</v>
      </c>
      <c r="AY227" s="150" t="s">
        <v>90</v>
      </c>
    </row>
    <row r="228" spans="2:65" s="1" customFormat="1" ht="24.2" customHeight="1" x14ac:dyDescent="0.2">
      <c r="B228" s="17"/>
      <c r="C228" s="104" t="s">
        <v>251</v>
      </c>
      <c r="D228" s="104" t="s">
        <v>91</v>
      </c>
      <c r="E228" s="105" t="s">
        <v>510</v>
      </c>
      <c r="F228" s="106" t="s">
        <v>511</v>
      </c>
      <c r="G228" s="107" t="s">
        <v>103</v>
      </c>
      <c r="H228" s="108">
        <v>7.35</v>
      </c>
      <c r="I228" s="109"/>
      <c r="J228" s="110">
        <f>ROUND(I228*H228,2)</f>
        <v>0</v>
      </c>
      <c r="K228" s="111"/>
      <c r="L228" s="17"/>
      <c r="M228" s="112" t="s">
        <v>0</v>
      </c>
      <c r="N228" s="78" t="s">
        <v>27</v>
      </c>
      <c r="P228" s="113">
        <f>O228*H228</f>
        <v>0</v>
      </c>
      <c r="Q228" s="113">
        <v>2.9321999999999998E-3</v>
      </c>
      <c r="R228" s="113">
        <f>Q228*H228</f>
        <v>2.1551669999999998E-2</v>
      </c>
      <c r="S228" s="113">
        <v>0</v>
      </c>
      <c r="T228" s="114">
        <f>S228*H228</f>
        <v>0</v>
      </c>
      <c r="AR228" s="115" t="s">
        <v>111</v>
      </c>
      <c r="AT228" s="115" t="s">
        <v>91</v>
      </c>
      <c r="AU228" s="115" t="s">
        <v>46</v>
      </c>
      <c r="AY228" s="10" t="s">
        <v>90</v>
      </c>
      <c r="BE228" s="33">
        <f>IF(N228="základná",J228,0)</f>
        <v>0</v>
      </c>
      <c r="BF228" s="33">
        <f>IF(N228="znížená",J228,0)</f>
        <v>0</v>
      </c>
      <c r="BG228" s="33">
        <f>IF(N228="zákl. prenesená",J228,0)</f>
        <v>0</v>
      </c>
      <c r="BH228" s="33">
        <f>IF(N228="zníž. prenesená",J228,0)</f>
        <v>0</v>
      </c>
      <c r="BI228" s="33">
        <f>IF(N228="nulová",J228,0)</f>
        <v>0</v>
      </c>
      <c r="BJ228" s="10" t="s">
        <v>46</v>
      </c>
      <c r="BK228" s="33">
        <f>ROUND(I228*H228,2)</f>
        <v>0</v>
      </c>
      <c r="BL228" s="10" t="s">
        <v>111</v>
      </c>
      <c r="BM228" s="115" t="s">
        <v>512</v>
      </c>
    </row>
    <row r="229" spans="2:65" s="7" customFormat="1" x14ac:dyDescent="0.2">
      <c r="B229" s="127"/>
      <c r="D229" s="128" t="s">
        <v>120</v>
      </c>
      <c r="E229" s="134" t="s">
        <v>0</v>
      </c>
      <c r="F229" s="129" t="s">
        <v>486</v>
      </c>
      <c r="H229" s="130">
        <v>7.35</v>
      </c>
      <c r="I229" s="131"/>
      <c r="L229" s="127"/>
      <c r="M229" s="132"/>
      <c r="T229" s="133"/>
      <c r="AT229" s="134" t="s">
        <v>120</v>
      </c>
      <c r="AU229" s="134" t="s">
        <v>46</v>
      </c>
      <c r="AV229" s="7" t="s">
        <v>46</v>
      </c>
      <c r="AW229" s="7" t="s">
        <v>18</v>
      </c>
      <c r="AX229" s="7" t="s">
        <v>45</v>
      </c>
      <c r="AY229" s="134" t="s">
        <v>90</v>
      </c>
    </row>
    <row r="230" spans="2:65" s="1" customFormat="1" ht="24.2" customHeight="1" x14ac:dyDescent="0.2">
      <c r="B230" s="17"/>
      <c r="C230" s="104" t="s">
        <v>254</v>
      </c>
      <c r="D230" s="104" t="s">
        <v>91</v>
      </c>
      <c r="E230" s="105" t="s">
        <v>513</v>
      </c>
      <c r="F230" s="106" t="s">
        <v>514</v>
      </c>
      <c r="G230" s="107" t="s">
        <v>103</v>
      </c>
      <c r="H230" s="108">
        <v>7.35</v>
      </c>
      <c r="I230" s="109"/>
      <c r="J230" s="110">
        <f>ROUND(I230*H230,2)</f>
        <v>0</v>
      </c>
      <c r="K230" s="111"/>
      <c r="L230" s="17"/>
      <c r="M230" s="112" t="s">
        <v>0</v>
      </c>
      <c r="N230" s="78" t="s">
        <v>27</v>
      </c>
      <c r="P230" s="113">
        <f>O230*H230</f>
        <v>0</v>
      </c>
      <c r="Q230" s="113">
        <v>0</v>
      </c>
      <c r="R230" s="113">
        <f>Q230*H230</f>
        <v>0</v>
      </c>
      <c r="S230" s="113">
        <v>3.5599999999999998E-3</v>
      </c>
      <c r="T230" s="114">
        <f>S230*H230</f>
        <v>2.6165999999999998E-2</v>
      </c>
      <c r="AR230" s="115" t="s">
        <v>111</v>
      </c>
      <c r="AT230" s="115" t="s">
        <v>91</v>
      </c>
      <c r="AU230" s="115" t="s">
        <v>46</v>
      </c>
      <c r="AY230" s="10" t="s">
        <v>90</v>
      </c>
      <c r="BE230" s="33">
        <f>IF(N230="základná",J230,0)</f>
        <v>0</v>
      </c>
      <c r="BF230" s="33">
        <f>IF(N230="znížená",J230,0)</f>
        <v>0</v>
      </c>
      <c r="BG230" s="33">
        <f>IF(N230="zákl. prenesená",J230,0)</f>
        <v>0</v>
      </c>
      <c r="BH230" s="33">
        <f>IF(N230="zníž. prenesená",J230,0)</f>
        <v>0</v>
      </c>
      <c r="BI230" s="33">
        <f>IF(N230="nulová",J230,0)</f>
        <v>0</v>
      </c>
      <c r="BJ230" s="10" t="s">
        <v>46</v>
      </c>
      <c r="BK230" s="33">
        <f>ROUND(I230*H230,2)</f>
        <v>0</v>
      </c>
      <c r="BL230" s="10" t="s">
        <v>111</v>
      </c>
      <c r="BM230" s="115" t="s">
        <v>515</v>
      </c>
    </row>
    <row r="231" spans="2:65" s="7" customFormat="1" x14ac:dyDescent="0.2">
      <c r="B231" s="127"/>
      <c r="D231" s="128" t="s">
        <v>120</v>
      </c>
      <c r="E231" s="134" t="s">
        <v>0</v>
      </c>
      <c r="F231" s="129" t="s">
        <v>516</v>
      </c>
      <c r="H231" s="130">
        <v>7.35</v>
      </c>
      <c r="I231" s="131"/>
      <c r="L231" s="127"/>
      <c r="M231" s="132"/>
      <c r="T231" s="133"/>
      <c r="AT231" s="134" t="s">
        <v>120</v>
      </c>
      <c r="AU231" s="134" t="s">
        <v>46</v>
      </c>
      <c r="AV231" s="7" t="s">
        <v>46</v>
      </c>
      <c r="AW231" s="7" t="s">
        <v>18</v>
      </c>
      <c r="AX231" s="7" t="s">
        <v>44</v>
      </c>
      <c r="AY231" s="134" t="s">
        <v>90</v>
      </c>
    </row>
    <row r="232" spans="2:65" s="8" customFormat="1" x14ac:dyDescent="0.2">
      <c r="B232" s="149"/>
      <c r="D232" s="128" t="s">
        <v>120</v>
      </c>
      <c r="E232" s="150" t="s">
        <v>486</v>
      </c>
      <c r="F232" s="151" t="s">
        <v>179</v>
      </c>
      <c r="H232" s="152">
        <v>7.35</v>
      </c>
      <c r="I232" s="153"/>
      <c r="L232" s="149"/>
      <c r="M232" s="154"/>
      <c r="T232" s="155"/>
      <c r="AT232" s="150" t="s">
        <v>120</v>
      </c>
      <c r="AU232" s="150" t="s">
        <v>46</v>
      </c>
      <c r="AV232" s="8" t="s">
        <v>93</v>
      </c>
      <c r="AW232" s="8" t="s">
        <v>18</v>
      </c>
      <c r="AX232" s="8" t="s">
        <v>45</v>
      </c>
      <c r="AY232" s="150" t="s">
        <v>90</v>
      </c>
    </row>
    <row r="233" spans="2:65" s="1" customFormat="1" ht="33" customHeight="1" x14ac:dyDescent="0.2">
      <c r="B233" s="17"/>
      <c r="C233" s="104" t="s">
        <v>257</v>
      </c>
      <c r="D233" s="104" t="s">
        <v>91</v>
      </c>
      <c r="E233" s="105" t="s">
        <v>517</v>
      </c>
      <c r="F233" s="106" t="s">
        <v>518</v>
      </c>
      <c r="G233" s="107" t="s">
        <v>97</v>
      </c>
      <c r="H233" s="108">
        <v>2</v>
      </c>
      <c r="I233" s="109"/>
      <c r="J233" s="110">
        <f>ROUND(I233*H233,2)</f>
        <v>0</v>
      </c>
      <c r="K233" s="111"/>
      <c r="L233" s="17"/>
      <c r="M233" s="112" t="s">
        <v>0</v>
      </c>
      <c r="N233" s="78" t="s">
        <v>27</v>
      </c>
      <c r="P233" s="113">
        <f>O233*H233</f>
        <v>0</v>
      </c>
      <c r="Q233" s="113">
        <v>1.3908799999999999E-3</v>
      </c>
      <c r="R233" s="113">
        <f>Q233*H233</f>
        <v>2.7817599999999999E-3</v>
      </c>
      <c r="S233" s="113">
        <v>0</v>
      </c>
      <c r="T233" s="114">
        <f>S233*H233</f>
        <v>0</v>
      </c>
      <c r="AR233" s="115" t="s">
        <v>111</v>
      </c>
      <c r="AT233" s="115" t="s">
        <v>91</v>
      </c>
      <c r="AU233" s="115" t="s">
        <v>46</v>
      </c>
      <c r="AY233" s="10" t="s">
        <v>90</v>
      </c>
      <c r="BE233" s="33">
        <f>IF(N233="základná",J233,0)</f>
        <v>0</v>
      </c>
      <c r="BF233" s="33">
        <f>IF(N233="znížená",J233,0)</f>
        <v>0</v>
      </c>
      <c r="BG233" s="33">
        <f>IF(N233="zákl. prenesená",J233,0)</f>
        <v>0</v>
      </c>
      <c r="BH233" s="33">
        <f>IF(N233="zníž. prenesená",J233,0)</f>
        <v>0</v>
      </c>
      <c r="BI233" s="33">
        <f>IF(N233="nulová",J233,0)</f>
        <v>0</v>
      </c>
      <c r="BJ233" s="10" t="s">
        <v>46</v>
      </c>
      <c r="BK233" s="33">
        <f>ROUND(I233*H233,2)</f>
        <v>0</v>
      </c>
      <c r="BL233" s="10" t="s">
        <v>111</v>
      </c>
      <c r="BM233" s="115" t="s">
        <v>519</v>
      </c>
    </row>
    <row r="234" spans="2:65" s="1" customFormat="1" ht="24.2" customHeight="1" x14ac:dyDescent="0.2">
      <c r="B234" s="17"/>
      <c r="C234" s="104" t="s">
        <v>261</v>
      </c>
      <c r="D234" s="104" t="s">
        <v>91</v>
      </c>
      <c r="E234" s="105" t="s">
        <v>460</v>
      </c>
      <c r="F234" s="106" t="s">
        <v>276</v>
      </c>
      <c r="G234" s="107" t="s">
        <v>189</v>
      </c>
      <c r="H234" s="108"/>
      <c r="I234" s="109"/>
      <c r="J234" s="110">
        <f>ROUND(I234*H234,2)</f>
        <v>0</v>
      </c>
      <c r="K234" s="111"/>
      <c r="L234" s="17"/>
      <c r="M234" s="112" t="s">
        <v>0</v>
      </c>
      <c r="N234" s="78" t="s">
        <v>27</v>
      </c>
      <c r="P234" s="113">
        <f>O234*H234</f>
        <v>0</v>
      </c>
      <c r="Q234" s="113">
        <v>0</v>
      </c>
      <c r="R234" s="113">
        <f>Q234*H234</f>
        <v>0</v>
      </c>
      <c r="S234" s="113">
        <v>0</v>
      </c>
      <c r="T234" s="114">
        <f>S234*H234</f>
        <v>0</v>
      </c>
      <c r="AR234" s="115" t="s">
        <v>111</v>
      </c>
      <c r="AT234" s="115" t="s">
        <v>91</v>
      </c>
      <c r="AU234" s="115" t="s">
        <v>46</v>
      </c>
      <c r="AY234" s="10" t="s">
        <v>90</v>
      </c>
      <c r="BE234" s="33">
        <f>IF(N234="základná",J234,0)</f>
        <v>0</v>
      </c>
      <c r="BF234" s="33">
        <f>IF(N234="znížená",J234,0)</f>
        <v>0</v>
      </c>
      <c r="BG234" s="33">
        <f>IF(N234="zákl. prenesená",J234,0)</f>
        <v>0</v>
      </c>
      <c r="BH234" s="33">
        <f>IF(N234="zníž. prenesená",J234,0)</f>
        <v>0</v>
      </c>
      <c r="BI234" s="33">
        <f>IF(N234="nulová",J234,0)</f>
        <v>0</v>
      </c>
      <c r="BJ234" s="10" t="s">
        <v>46</v>
      </c>
      <c r="BK234" s="33">
        <f>ROUND(I234*H234,2)</f>
        <v>0</v>
      </c>
      <c r="BL234" s="10" t="s">
        <v>111</v>
      </c>
      <c r="BM234" s="115" t="s">
        <v>461</v>
      </c>
    </row>
    <row r="235" spans="2:65" s="6" customFormat="1" ht="25.9" customHeight="1" x14ac:dyDescent="0.2">
      <c r="B235" s="93"/>
      <c r="D235" s="94" t="s">
        <v>43</v>
      </c>
      <c r="E235" s="95" t="s">
        <v>106</v>
      </c>
      <c r="F235" s="95" t="s">
        <v>278</v>
      </c>
      <c r="I235" s="96"/>
      <c r="J235" s="76">
        <f>BK235</f>
        <v>0</v>
      </c>
      <c r="L235" s="93"/>
      <c r="M235" s="97"/>
      <c r="P235" s="98">
        <f>P236+P243</f>
        <v>0</v>
      </c>
      <c r="R235" s="98">
        <f>R236+R243</f>
        <v>9.0719999999999995E-2</v>
      </c>
      <c r="T235" s="99">
        <f>T236+T243</f>
        <v>0.14288400000000001</v>
      </c>
      <c r="AR235" s="94" t="s">
        <v>95</v>
      </c>
      <c r="AT235" s="100" t="s">
        <v>43</v>
      </c>
      <c r="AU235" s="100" t="s">
        <v>44</v>
      </c>
      <c r="AY235" s="94" t="s">
        <v>90</v>
      </c>
      <c r="BK235" s="101">
        <f>BK236+BK243</f>
        <v>0</v>
      </c>
    </row>
    <row r="236" spans="2:65" s="6" customFormat="1" ht="22.9" customHeight="1" x14ac:dyDescent="0.2">
      <c r="B236" s="93"/>
      <c r="D236" s="94" t="s">
        <v>43</v>
      </c>
      <c r="E236" s="102" t="s">
        <v>279</v>
      </c>
      <c r="F236" s="102" t="s">
        <v>280</v>
      </c>
      <c r="I236" s="96"/>
      <c r="J236" s="103">
        <f>BK236</f>
        <v>0</v>
      </c>
      <c r="L236" s="93"/>
      <c r="M236" s="97"/>
      <c r="P236" s="98">
        <f>SUM(P237:P242)</f>
        <v>0</v>
      </c>
      <c r="R236" s="98">
        <f>SUM(R237:R242)</f>
        <v>9.0719999999999995E-2</v>
      </c>
      <c r="T236" s="99">
        <f>SUM(T237:T242)</f>
        <v>0.14288400000000001</v>
      </c>
      <c r="AR236" s="94" t="s">
        <v>95</v>
      </c>
      <c r="AT236" s="100" t="s">
        <v>43</v>
      </c>
      <c r="AU236" s="100" t="s">
        <v>45</v>
      </c>
      <c r="AY236" s="94" t="s">
        <v>90</v>
      </c>
      <c r="BK236" s="101">
        <f>SUM(BK237:BK242)</f>
        <v>0</v>
      </c>
    </row>
    <row r="237" spans="2:65" s="1" customFormat="1" ht="24.2" customHeight="1" x14ac:dyDescent="0.2">
      <c r="B237" s="17"/>
      <c r="C237" s="104" t="s">
        <v>264</v>
      </c>
      <c r="D237" s="104" t="s">
        <v>91</v>
      </c>
      <c r="E237" s="105" t="s">
        <v>282</v>
      </c>
      <c r="F237" s="106" t="s">
        <v>283</v>
      </c>
      <c r="G237" s="107" t="s">
        <v>103</v>
      </c>
      <c r="H237" s="108">
        <v>226.8</v>
      </c>
      <c r="I237" s="109"/>
      <c r="J237" s="110">
        <f>ROUND(I237*H237,2)</f>
        <v>0</v>
      </c>
      <c r="K237" s="111"/>
      <c r="L237" s="17"/>
      <c r="M237" s="112" t="s">
        <v>0</v>
      </c>
      <c r="N237" s="78" t="s">
        <v>27</v>
      </c>
      <c r="P237" s="113">
        <f>O237*H237</f>
        <v>0</v>
      </c>
      <c r="Q237" s="113">
        <v>0</v>
      </c>
      <c r="R237" s="113">
        <f>Q237*H237</f>
        <v>0</v>
      </c>
      <c r="S237" s="113">
        <v>0</v>
      </c>
      <c r="T237" s="114">
        <f>S237*H237</f>
        <v>0</v>
      </c>
      <c r="AR237" s="115" t="s">
        <v>284</v>
      </c>
      <c r="AT237" s="115" t="s">
        <v>91</v>
      </c>
      <c r="AU237" s="115" t="s">
        <v>46</v>
      </c>
      <c r="AY237" s="10" t="s">
        <v>90</v>
      </c>
      <c r="BE237" s="33">
        <f>IF(N237="základná",J237,0)</f>
        <v>0</v>
      </c>
      <c r="BF237" s="33">
        <f>IF(N237="znížená",J237,0)</f>
        <v>0</v>
      </c>
      <c r="BG237" s="33">
        <f>IF(N237="zákl. prenesená",J237,0)</f>
        <v>0</v>
      </c>
      <c r="BH237" s="33">
        <f>IF(N237="zníž. prenesená",J237,0)</f>
        <v>0</v>
      </c>
      <c r="BI237" s="33">
        <f>IF(N237="nulová",J237,0)</f>
        <v>0</v>
      </c>
      <c r="BJ237" s="10" t="s">
        <v>46</v>
      </c>
      <c r="BK237" s="33">
        <f>ROUND(I237*H237,2)</f>
        <v>0</v>
      </c>
      <c r="BL237" s="10" t="s">
        <v>284</v>
      </c>
      <c r="BM237" s="115" t="s">
        <v>474</v>
      </c>
    </row>
    <row r="238" spans="2:65" s="7" customFormat="1" x14ac:dyDescent="0.2">
      <c r="B238" s="127"/>
      <c r="D238" s="128" t="s">
        <v>120</v>
      </c>
      <c r="E238" s="134" t="s">
        <v>0</v>
      </c>
      <c r="F238" s="129" t="s">
        <v>150</v>
      </c>
      <c r="H238" s="130">
        <v>226.8</v>
      </c>
      <c r="I238" s="131"/>
      <c r="L238" s="127"/>
      <c r="M238" s="132"/>
      <c r="T238" s="133"/>
      <c r="AT238" s="134" t="s">
        <v>120</v>
      </c>
      <c r="AU238" s="134" t="s">
        <v>46</v>
      </c>
      <c r="AV238" s="7" t="s">
        <v>46</v>
      </c>
      <c r="AW238" s="7" t="s">
        <v>18</v>
      </c>
      <c r="AX238" s="7" t="s">
        <v>45</v>
      </c>
      <c r="AY238" s="134" t="s">
        <v>90</v>
      </c>
    </row>
    <row r="239" spans="2:65" s="1" customFormat="1" ht="16.5" customHeight="1" x14ac:dyDescent="0.2">
      <c r="B239" s="17"/>
      <c r="C239" s="116" t="s">
        <v>267</v>
      </c>
      <c r="D239" s="116" t="s">
        <v>106</v>
      </c>
      <c r="E239" s="117" t="s">
        <v>286</v>
      </c>
      <c r="F239" s="118" t="s">
        <v>287</v>
      </c>
      <c r="G239" s="119" t="s">
        <v>288</v>
      </c>
      <c r="H239" s="120">
        <v>90.72</v>
      </c>
      <c r="I239" s="121"/>
      <c r="J239" s="122">
        <f>ROUND(I239*H239,2)</f>
        <v>0</v>
      </c>
      <c r="K239" s="123"/>
      <c r="L239" s="124"/>
      <c r="M239" s="125" t="s">
        <v>0</v>
      </c>
      <c r="N239" s="126" t="s">
        <v>27</v>
      </c>
      <c r="P239" s="113">
        <f>O239*H239</f>
        <v>0</v>
      </c>
      <c r="Q239" s="113">
        <v>1E-3</v>
      </c>
      <c r="R239" s="113">
        <f>Q239*H239</f>
        <v>9.0719999999999995E-2</v>
      </c>
      <c r="S239" s="113">
        <v>0</v>
      </c>
      <c r="T239" s="114">
        <f>S239*H239</f>
        <v>0</v>
      </c>
      <c r="AR239" s="115" t="s">
        <v>289</v>
      </c>
      <c r="AT239" s="115" t="s">
        <v>106</v>
      </c>
      <c r="AU239" s="115" t="s">
        <v>46</v>
      </c>
      <c r="AY239" s="10" t="s">
        <v>90</v>
      </c>
      <c r="BE239" s="33">
        <f>IF(N239="základná",J239,0)</f>
        <v>0</v>
      </c>
      <c r="BF239" s="33">
        <f>IF(N239="znížená",J239,0)</f>
        <v>0</v>
      </c>
      <c r="BG239" s="33">
        <f>IF(N239="zákl. prenesená",J239,0)</f>
        <v>0</v>
      </c>
      <c r="BH239" s="33">
        <f>IF(N239="zníž. prenesená",J239,0)</f>
        <v>0</v>
      </c>
      <c r="BI239" s="33">
        <f>IF(N239="nulová",J239,0)</f>
        <v>0</v>
      </c>
      <c r="BJ239" s="10" t="s">
        <v>46</v>
      </c>
      <c r="BK239" s="33">
        <f>ROUND(I239*H239,2)</f>
        <v>0</v>
      </c>
      <c r="BL239" s="10" t="s">
        <v>289</v>
      </c>
      <c r="BM239" s="115" t="s">
        <v>475</v>
      </c>
    </row>
    <row r="240" spans="2:65" s="1" customFormat="1" ht="24.2" customHeight="1" x14ac:dyDescent="0.2">
      <c r="B240" s="17"/>
      <c r="C240" s="104" t="s">
        <v>270</v>
      </c>
      <c r="D240" s="104" t="s">
        <v>91</v>
      </c>
      <c r="E240" s="105" t="s">
        <v>302</v>
      </c>
      <c r="F240" s="106" t="s">
        <v>303</v>
      </c>
      <c r="G240" s="107" t="s">
        <v>103</v>
      </c>
      <c r="H240" s="108">
        <v>226.8</v>
      </c>
      <c r="I240" s="109"/>
      <c r="J240" s="110">
        <f>ROUND(I240*H240,2)</f>
        <v>0</v>
      </c>
      <c r="K240" s="111"/>
      <c r="L240" s="17"/>
      <c r="M240" s="112" t="s">
        <v>0</v>
      </c>
      <c r="N240" s="78" t="s">
        <v>27</v>
      </c>
      <c r="P240" s="113">
        <f>O240*H240</f>
        <v>0</v>
      </c>
      <c r="Q240" s="113">
        <v>0</v>
      </c>
      <c r="R240" s="113">
        <f>Q240*H240</f>
        <v>0</v>
      </c>
      <c r="S240" s="113">
        <v>6.3000000000000003E-4</v>
      </c>
      <c r="T240" s="114">
        <f>S240*H240</f>
        <v>0.14288400000000001</v>
      </c>
      <c r="AR240" s="115" t="s">
        <v>284</v>
      </c>
      <c r="AT240" s="115" t="s">
        <v>91</v>
      </c>
      <c r="AU240" s="115" t="s">
        <v>46</v>
      </c>
      <c r="AY240" s="10" t="s">
        <v>90</v>
      </c>
      <c r="BE240" s="33">
        <f>IF(N240="základná",J240,0)</f>
        <v>0</v>
      </c>
      <c r="BF240" s="33">
        <f>IF(N240="znížená",J240,0)</f>
        <v>0</v>
      </c>
      <c r="BG240" s="33">
        <f>IF(N240="zákl. prenesená",J240,0)</f>
        <v>0</v>
      </c>
      <c r="BH240" s="33">
        <f>IF(N240="zníž. prenesená",J240,0)</f>
        <v>0</v>
      </c>
      <c r="BI240" s="33">
        <f>IF(N240="nulová",J240,0)</f>
        <v>0</v>
      </c>
      <c r="BJ240" s="10" t="s">
        <v>46</v>
      </c>
      <c r="BK240" s="33">
        <f>ROUND(I240*H240,2)</f>
        <v>0</v>
      </c>
      <c r="BL240" s="10" t="s">
        <v>284</v>
      </c>
      <c r="BM240" s="115" t="s">
        <v>476</v>
      </c>
    </row>
    <row r="241" spans="2:65" s="7" customFormat="1" x14ac:dyDescent="0.2">
      <c r="B241" s="127"/>
      <c r="D241" s="128" t="s">
        <v>120</v>
      </c>
      <c r="E241" s="134" t="s">
        <v>0</v>
      </c>
      <c r="F241" s="129" t="s">
        <v>520</v>
      </c>
      <c r="H241" s="130">
        <v>226.8</v>
      </c>
      <c r="I241" s="131"/>
      <c r="L241" s="127"/>
      <c r="M241" s="132"/>
      <c r="T241" s="133"/>
      <c r="AT241" s="134" t="s">
        <v>120</v>
      </c>
      <c r="AU241" s="134" t="s">
        <v>46</v>
      </c>
      <c r="AV241" s="7" t="s">
        <v>46</v>
      </c>
      <c r="AW241" s="7" t="s">
        <v>18</v>
      </c>
      <c r="AX241" s="7" t="s">
        <v>44</v>
      </c>
      <c r="AY241" s="134" t="s">
        <v>90</v>
      </c>
    </row>
    <row r="242" spans="2:65" s="8" customFormat="1" x14ac:dyDescent="0.2">
      <c r="B242" s="149"/>
      <c r="D242" s="128" t="s">
        <v>120</v>
      </c>
      <c r="E242" s="150" t="s">
        <v>150</v>
      </c>
      <c r="F242" s="151" t="s">
        <v>179</v>
      </c>
      <c r="H242" s="152">
        <v>226.8</v>
      </c>
      <c r="I242" s="153"/>
      <c r="L242" s="149"/>
      <c r="M242" s="154"/>
      <c r="T242" s="155"/>
      <c r="AT242" s="150" t="s">
        <v>120</v>
      </c>
      <c r="AU242" s="150" t="s">
        <v>46</v>
      </c>
      <c r="AV242" s="8" t="s">
        <v>93</v>
      </c>
      <c r="AW242" s="8" t="s">
        <v>18</v>
      </c>
      <c r="AX242" s="8" t="s">
        <v>45</v>
      </c>
      <c r="AY242" s="150" t="s">
        <v>90</v>
      </c>
    </row>
    <row r="243" spans="2:65" s="6" customFormat="1" ht="22.9" customHeight="1" x14ac:dyDescent="0.2">
      <c r="B243" s="93"/>
      <c r="D243" s="94" t="s">
        <v>43</v>
      </c>
      <c r="E243" s="102" t="s">
        <v>310</v>
      </c>
      <c r="F243" s="102" t="s">
        <v>311</v>
      </c>
      <c r="I243" s="96"/>
      <c r="J243" s="103">
        <f>BK243</f>
        <v>0</v>
      </c>
      <c r="L243" s="93"/>
      <c r="M243" s="97"/>
      <c r="P243" s="98">
        <f>P244</f>
        <v>0</v>
      </c>
      <c r="R243" s="98">
        <f>R244</f>
        <v>0</v>
      </c>
      <c r="T243" s="99">
        <f>T244</f>
        <v>0</v>
      </c>
      <c r="AR243" s="94" t="s">
        <v>95</v>
      </c>
      <c r="AT243" s="100" t="s">
        <v>43</v>
      </c>
      <c r="AU243" s="100" t="s">
        <v>45</v>
      </c>
      <c r="AY243" s="94" t="s">
        <v>90</v>
      </c>
      <c r="BK243" s="101">
        <f>BK244</f>
        <v>0</v>
      </c>
    </row>
    <row r="244" spans="2:65" s="1" customFormat="1" ht="16.5" customHeight="1" x14ac:dyDescent="0.2">
      <c r="B244" s="17"/>
      <c r="C244" s="104" t="s">
        <v>152</v>
      </c>
      <c r="D244" s="104" t="s">
        <v>91</v>
      </c>
      <c r="E244" s="105" t="s">
        <v>313</v>
      </c>
      <c r="F244" s="106" t="s">
        <v>314</v>
      </c>
      <c r="G244" s="107" t="s">
        <v>315</v>
      </c>
      <c r="H244" s="108">
        <v>1</v>
      </c>
      <c r="I244" s="109"/>
      <c r="J244" s="110">
        <f>ROUND(I244*H244,2)</f>
        <v>0</v>
      </c>
      <c r="K244" s="111"/>
      <c r="L244" s="17"/>
      <c r="M244" s="112" t="s">
        <v>0</v>
      </c>
      <c r="N244" s="78" t="s">
        <v>27</v>
      </c>
      <c r="P244" s="113">
        <f>O244*H244</f>
        <v>0</v>
      </c>
      <c r="Q244" s="113">
        <v>0</v>
      </c>
      <c r="R244" s="113">
        <f>Q244*H244</f>
        <v>0</v>
      </c>
      <c r="S244" s="113">
        <v>0</v>
      </c>
      <c r="T244" s="114">
        <f>S244*H244</f>
        <v>0</v>
      </c>
      <c r="AR244" s="115" t="s">
        <v>284</v>
      </c>
      <c r="AT244" s="115" t="s">
        <v>91</v>
      </c>
      <c r="AU244" s="115" t="s">
        <v>46</v>
      </c>
      <c r="AY244" s="10" t="s">
        <v>90</v>
      </c>
      <c r="BE244" s="33">
        <f>IF(N244="základná",J244,0)</f>
        <v>0</v>
      </c>
      <c r="BF244" s="33">
        <f>IF(N244="znížená",J244,0)</f>
        <v>0</v>
      </c>
      <c r="BG244" s="33">
        <f>IF(N244="zákl. prenesená",J244,0)</f>
        <v>0</v>
      </c>
      <c r="BH244" s="33">
        <f>IF(N244="zníž. prenesená",J244,0)</f>
        <v>0</v>
      </c>
      <c r="BI244" s="33">
        <f>IF(N244="nulová",J244,0)</f>
        <v>0</v>
      </c>
      <c r="BJ244" s="10" t="s">
        <v>46</v>
      </c>
      <c r="BK244" s="33">
        <f>ROUND(I244*H244,2)</f>
        <v>0</v>
      </c>
      <c r="BL244" s="10" t="s">
        <v>284</v>
      </c>
      <c r="BM244" s="115" t="s">
        <v>478</v>
      </c>
    </row>
    <row r="245" spans="2:65" s="6" customFormat="1" ht="25.9" customHeight="1" x14ac:dyDescent="0.2">
      <c r="B245" s="93"/>
      <c r="D245" s="94" t="s">
        <v>43</v>
      </c>
      <c r="E245" s="95" t="s">
        <v>316</v>
      </c>
      <c r="F245" s="95" t="s">
        <v>317</v>
      </c>
      <c r="I245" s="96"/>
      <c r="J245" s="76">
        <f>BK245</f>
        <v>0</v>
      </c>
      <c r="L245" s="93"/>
      <c r="M245" s="97"/>
      <c r="P245" s="98">
        <f>SUM(P246:P248)</f>
        <v>0</v>
      </c>
      <c r="R245" s="98">
        <f>SUM(R246:R248)</f>
        <v>0</v>
      </c>
      <c r="T245" s="99">
        <f>SUM(T246:T248)</f>
        <v>0</v>
      </c>
      <c r="AR245" s="94" t="s">
        <v>93</v>
      </c>
      <c r="AT245" s="100" t="s">
        <v>43</v>
      </c>
      <c r="AU245" s="100" t="s">
        <v>44</v>
      </c>
      <c r="AY245" s="94" t="s">
        <v>90</v>
      </c>
      <c r="BK245" s="101">
        <f>SUM(BK246:BK248)</f>
        <v>0</v>
      </c>
    </row>
    <row r="246" spans="2:65" s="1" customFormat="1" ht="37.9" customHeight="1" x14ac:dyDescent="0.2">
      <c r="B246" s="17"/>
      <c r="C246" s="104" t="s">
        <v>275</v>
      </c>
      <c r="D246" s="104" t="s">
        <v>91</v>
      </c>
      <c r="E246" s="105" t="s">
        <v>319</v>
      </c>
      <c r="F246" s="106" t="s">
        <v>320</v>
      </c>
      <c r="G246" s="107" t="s">
        <v>321</v>
      </c>
      <c r="H246" s="108">
        <v>150</v>
      </c>
      <c r="I246" s="109"/>
      <c r="J246" s="110">
        <f>ROUND(I246*H246,2)</f>
        <v>0</v>
      </c>
      <c r="K246" s="111"/>
      <c r="L246" s="17"/>
      <c r="M246" s="112" t="s">
        <v>0</v>
      </c>
      <c r="N246" s="78" t="s">
        <v>27</v>
      </c>
      <c r="P246" s="113">
        <f>O246*H246</f>
        <v>0</v>
      </c>
      <c r="Q246" s="113">
        <v>0</v>
      </c>
      <c r="R246" s="113">
        <f>Q246*H246</f>
        <v>0</v>
      </c>
      <c r="S246" s="113">
        <v>0</v>
      </c>
      <c r="T246" s="114">
        <f>S246*H246</f>
        <v>0</v>
      </c>
      <c r="AR246" s="115" t="s">
        <v>142</v>
      </c>
      <c r="AT246" s="115" t="s">
        <v>91</v>
      </c>
      <c r="AU246" s="115" t="s">
        <v>45</v>
      </c>
      <c r="AY246" s="10" t="s">
        <v>90</v>
      </c>
      <c r="BE246" s="33">
        <f>IF(N246="základná",J246,0)</f>
        <v>0</v>
      </c>
      <c r="BF246" s="33">
        <f>IF(N246="znížená",J246,0)</f>
        <v>0</v>
      </c>
      <c r="BG246" s="33">
        <f>IF(N246="zákl. prenesená",J246,0)</f>
        <v>0</v>
      </c>
      <c r="BH246" s="33">
        <f>IF(N246="zníž. prenesená",J246,0)</f>
        <v>0</v>
      </c>
      <c r="BI246" s="33">
        <f>IF(N246="nulová",J246,0)</f>
        <v>0</v>
      </c>
      <c r="BJ246" s="10" t="s">
        <v>46</v>
      </c>
      <c r="BK246" s="33">
        <f>ROUND(I246*H246,2)</f>
        <v>0</v>
      </c>
      <c r="BL246" s="10" t="s">
        <v>142</v>
      </c>
      <c r="BM246" s="115" t="s">
        <v>388</v>
      </c>
    </row>
    <row r="247" spans="2:65" s="7" customFormat="1" ht="22.5" x14ac:dyDescent="0.2">
      <c r="B247" s="127"/>
      <c r="D247" s="128" t="s">
        <v>120</v>
      </c>
      <c r="E247" s="134" t="s">
        <v>0</v>
      </c>
      <c r="F247" s="129" t="s">
        <v>521</v>
      </c>
      <c r="H247" s="130">
        <v>150</v>
      </c>
      <c r="I247" s="131"/>
      <c r="L247" s="127"/>
      <c r="M247" s="132"/>
      <c r="T247" s="133"/>
      <c r="AT247" s="134" t="s">
        <v>120</v>
      </c>
      <c r="AU247" s="134" t="s">
        <v>45</v>
      </c>
      <c r="AV247" s="7" t="s">
        <v>46</v>
      </c>
      <c r="AW247" s="7" t="s">
        <v>18</v>
      </c>
      <c r="AX247" s="7" t="s">
        <v>44</v>
      </c>
      <c r="AY247" s="134" t="s">
        <v>90</v>
      </c>
    </row>
    <row r="248" spans="2:65" s="8" customFormat="1" x14ac:dyDescent="0.2">
      <c r="B248" s="149"/>
      <c r="D248" s="128" t="s">
        <v>120</v>
      </c>
      <c r="E248" s="150" t="s">
        <v>0</v>
      </c>
      <c r="F248" s="151" t="s">
        <v>179</v>
      </c>
      <c r="H248" s="152">
        <v>150</v>
      </c>
      <c r="I248" s="153"/>
      <c r="L248" s="149"/>
      <c r="M248" s="154"/>
      <c r="T248" s="155"/>
      <c r="AT248" s="150" t="s">
        <v>120</v>
      </c>
      <c r="AU248" s="150" t="s">
        <v>45</v>
      </c>
      <c r="AV248" s="8" t="s">
        <v>93</v>
      </c>
      <c r="AW248" s="8" t="s">
        <v>18</v>
      </c>
      <c r="AX248" s="8" t="s">
        <v>45</v>
      </c>
      <c r="AY248" s="150" t="s">
        <v>90</v>
      </c>
    </row>
    <row r="249" spans="2:65" s="6" customFormat="1" ht="25.9" customHeight="1" x14ac:dyDescent="0.2">
      <c r="B249" s="93"/>
      <c r="D249" s="94" t="s">
        <v>43</v>
      </c>
      <c r="E249" s="95" t="s">
        <v>132</v>
      </c>
      <c r="F249" s="95" t="s">
        <v>133</v>
      </c>
      <c r="I249" s="96"/>
      <c r="J249" s="76">
        <f>BK249</f>
        <v>0</v>
      </c>
      <c r="L249" s="93"/>
      <c r="M249" s="97"/>
      <c r="P249" s="98">
        <f>SUM(P250:P254)</f>
        <v>0</v>
      </c>
      <c r="R249" s="98">
        <f>SUM(R250:R254)</f>
        <v>0</v>
      </c>
      <c r="T249" s="99">
        <f>SUM(T250:T254)</f>
        <v>0</v>
      </c>
      <c r="AR249" s="94" t="s">
        <v>45</v>
      </c>
      <c r="AT249" s="100" t="s">
        <v>43</v>
      </c>
      <c r="AU249" s="100" t="s">
        <v>44</v>
      </c>
      <c r="AY249" s="94" t="s">
        <v>90</v>
      </c>
      <c r="BK249" s="101">
        <f>SUM(BK250:BK254)</f>
        <v>0</v>
      </c>
    </row>
    <row r="250" spans="2:65" s="1" customFormat="1" ht="62.65" customHeight="1" x14ac:dyDescent="0.2">
      <c r="B250" s="17"/>
      <c r="C250" s="104" t="s">
        <v>277</v>
      </c>
      <c r="D250" s="104" t="s">
        <v>91</v>
      </c>
      <c r="E250" s="105" t="s">
        <v>135</v>
      </c>
      <c r="F250" s="106" t="s">
        <v>136</v>
      </c>
      <c r="G250" s="107" t="s">
        <v>0</v>
      </c>
      <c r="H250" s="108">
        <v>0</v>
      </c>
      <c r="I250" s="109"/>
      <c r="J250" s="110">
        <f>ROUND(I250*H250,2)</f>
        <v>0</v>
      </c>
      <c r="K250" s="111"/>
      <c r="L250" s="17"/>
      <c r="M250" s="112" t="s">
        <v>0</v>
      </c>
      <c r="N250" s="78" t="s">
        <v>27</v>
      </c>
      <c r="P250" s="113">
        <f>O250*H250</f>
        <v>0</v>
      </c>
      <c r="Q250" s="113">
        <v>0</v>
      </c>
      <c r="R250" s="113">
        <f>Q250*H250</f>
        <v>0</v>
      </c>
      <c r="S250" s="113">
        <v>0</v>
      </c>
      <c r="T250" s="114">
        <f>S250*H250</f>
        <v>0</v>
      </c>
      <c r="AR250" s="115" t="s">
        <v>93</v>
      </c>
      <c r="AT250" s="115" t="s">
        <v>91</v>
      </c>
      <c r="AU250" s="115" t="s">
        <v>45</v>
      </c>
      <c r="AY250" s="10" t="s">
        <v>90</v>
      </c>
      <c r="BE250" s="33">
        <f>IF(N250="základná",J250,0)</f>
        <v>0</v>
      </c>
      <c r="BF250" s="33">
        <f>IF(N250="znížená",J250,0)</f>
        <v>0</v>
      </c>
      <c r="BG250" s="33">
        <f>IF(N250="zákl. prenesená",J250,0)</f>
        <v>0</v>
      </c>
      <c r="BH250" s="33">
        <f>IF(N250="zníž. prenesená",J250,0)</f>
        <v>0</v>
      </c>
      <c r="BI250" s="33">
        <f>IF(N250="nulová",J250,0)</f>
        <v>0</v>
      </c>
      <c r="BJ250" s="10" t="s">
        <v>46</v>
      </c>
      <c r="BK250" s="33">
        <f>ROUND(I250*H250,2)</f>
        <v>0</v>
      </c>
      <c r="BL250" s="10" t="s">
        <v>93</v>
      </c>
      <c r="BM250" s="115" t="s">
        <v>522</v>
      </c>
    </row>
    <row r="251" spans="2:65" s="1" customFormat="1" ht="185.25" x14ac:dyDescent="0.2">
      <c r="B251" s="17"/>
      <c r="D251" s="128" t="s">
        <v>137</v>
      </c>
      <c r="F251" s="135" t="s">
        <v>138</v>
      </c>
      <c r="I251" s="80"/>
      <c r="L251" s="17"/>
      <c r="M251" s="136"/>
      <c r="T251" s="23"/>
      <c r="AT251" s="10" t="s">
        <v>137</v>
      </c>
      <c r="AU251" s="10" t="s">
        <v>45</v>
      </c>
    </row>
    <row r="252" spans="2:65" s="1" customFormat="1" ht="55.5" customHeight="1" x14ac:dyDescent="0.2">
      <c r="B252" s="17"/>
      <c r="C252" s="104" t="s">
        <v>281</v>
      </c>
      <c r="D252" s="104" t="s">
        <v>91</v>
      </c>
      <c r="E252" s="105" t="s">
        <v>140</v>
      </c>
      <c r="F252" s="106" t="s">
        <v>141</v>
      </c>
      <c r="G252" s="107" t="s">
        <v>0</v>
      </c>
      <c r="H252" s="108">
        <v>0</v>
      </c>
      <c r="I252" s="109"/>
      <c r="J252" s="110">
        <f>ROUND(I252*H252,2)</f>
        <v>0</v>
      </c>
      <c r="K252" s="111"/>
      <c r="L252" s="17"/>
      <c r="M252" s="112" t="s">
        <v>0</v>
      </c>
      <c r="N252" s="78" t="s">
        <v>27</v>
      </c>
      <c r="P252" s="113">
        <f>O252*H252</f>
        <v>0</v>
      </c>
      <c r="Q252" s="113">
        <v>0</v>
      </c>
      <c r="R252" s="113">
        <f>Q252*H252</f>
        <v>0</v>
      </c>
      <c r="S252" s="113">
        <v>0</v>
      </c>
      <c r="T252" s="114">
        <f>S252*H252</f>
        <v>0</v>
      </c>
      <c r="AR252" s="115" t="s">
        <v>142</v>
      </c>
      <c r="AT252" s="115" t="s">
        <v>91</v>
      </c>
      <c r="AU252" s="115" t="s">
        <v>45</v>
      </c>
      <c r="AY252" s="10" t="s">
        <v>90</v>
      </c>
      <c r="BE252" s="33">
        <f>IF(N252="základná",J252,0)</f>
        <v>0</v>
      </c>
      <c r="BF252" s="33">
        <f>IF(N252="znížená",J252,0)</f>
        <v>0</v>
      </c>
      <c r="BG252" s="33">
        <f>IF(N252="zákl. prenesená",J252,0)</f>
        <v>0</v>
      </c>
      <c r="BH252" s="33">
        <f>IF(N252="zníž. prenesená",J252,0)</f>
        <v>0</v>
      </c>
      <c r="BI252" s="33">
        <f>IF(N252="nulová",J252,0)</f>
        <v>0</v>
      </c>
      <c r="BJ252" s="10" t="s">
        <v>46</v>
      </c>
      <c r="BK252" s="33">
        <f>ROUND(I252*H252,2)</f>
        <v>0</v>
      </c>
      <c r="BL252" s="10" t="s">
        <v>142</v>
      </c>
      <c r="BM252" s="115" t="s">
        <v>389</v>
      </c>
    </row>
    <row r="253" spans="2:65" s="1" customFormat="1" ht="29.25" x14ac:dyDescent="0.2">
      <c r="B253" s="17"/>
      <c r="D253" s="128" t="s">
        <v>137</v>
      </c>
      <c r="F253" s="135" t="s">
        <v>143</v>
      </c>
      <c r="I253" s="80"/>
      <c r="L253" s="17"/>
      <c r="M253" s="136"/>
      <c r="T253" s="23"/>
      <c r="AT253" s="10" t="s">
        <v>137</v>
      </c>
      <c r="AU253" s="10" t="s">
        <v>45</v>
      </c>
    </row>
    <row r="254" spans="2:65" s="1" customFormat="1" ht="49.15" customHeight="1" x14ac:dyDescent="0.2">
      <c r="B254" s="17"/>
      <c r="C254" s="104" t="s">
        <v>285</v>
      </c>
      <c r="D254" s="104" t="s">
        <v>91</v>
      </c>
      <c r="E254" s="105" t="s">
        <v>145</v>
      </c>
      <c r="F254" s="106" t="s">
        <v>146</v>
      </c>
      <c r="G254" s="107" t="s">
        <v>0</v>
      </c>
      <c r="H254" s="108">
        <v>0</v>
      </c>
      <c r="I254" s="109"/>
      <c r="J254" s="110">
        <f>ROUND(I254*H254,2)</f>
        <v>0</v>
      </c>
      <c r="K254" s="111"/>
      <c r="L254" s="17"/>
      <c r="M254" s="112" t="s">
        <v>0</v>
      </c>
      <c r="N254" s="78" t="s">
        <v>27</v>
      </c>
      <c r="P254" s="113">
        <f>O254*H254</f>
        <v>0</v>
      </c>
      <c r="Q254" s="113">
        <v>0</v>
      </c>
      <c r="R254" s="113">
        <f>Q254*H254</f>
        <v>0</v>
      </c>
      <c r="S254" s="113">
        <v>0</v>
      </c>
      <c r="T254" s="114">
        <f>S254*H254</f>
        <v>0</v>
      </c>
      <c r="AR254" s="115" t="s">
        <v>142</v>
      </c>
      <c r="AT254" s="115" t="s">
        <v>91</v>
      </c>
      <c r="AU254" s="115" t="s">
        <v>45</v>
      </c>
      <c r="AY254" s="10" t="s">
        <v>90</v>
      </c>
      <c r="BE254" s="33">
        <f>IF(N254="základná",J254,0)</f>
        <v>0</v>
      </c>
      <c r="BF254" s="33">
        <f>IF(N254="znížená",J254,0)</f>
        <v>0</v>
      </c>
      <c r="BG254" s="33">
        <f>IF(N254="zákl. prenesená",J254,0)</f>
        <v>0</v>
      </c>
      <c r="BH254" s="33">
        <f>IF(N254="zníž. prenesená",J254,0)</f>
        <v>0</v>
      </c>
      <c r="BI254" s="33">
        <f>IF(N254="nulová",J254,0)</f>
        <v>0</v>
      </c>
      <c r="BJ254" s="10" t="s">
        <v>46</v>
      </c>
      <c r="BK254" s="33">
        <f>ROUND(I254*H254,2)</f>
        <v>0</v>
      </c>
      <c r="BL254" s="10" t="s">
        <v>142</v>
      </c>
      <c r="BM254" s="115" t="s">
        <v>390</v>
      </c>
    </row>
    <row r="255" spans="2:65" s="1" customFormat="1" ht="49.9" customHeight="1" x14ac:dyDescent="0.2">
      <c r="B255" s="17"/>
      <c r="E255" s="95" t="s">
        <v>147</v>
      </c>
      <c r="F255" s="95" t="s">
        <v>148</v>
      </c>
      <c r="J255" s="76">
        <f t="shared" ref="J255:J260" si="15">BK255</f>
        <v>0</v>
      </c>
      <c r="L255" s="17"/>
      <c r="M255" s="136"/>
      <c r="T255" s="23"/>
      <c r="AT255" s="10" t="s">
        <v>43</v>
      </c>
      <c r="AU255" s="10" t="s">
        <v>44</v>
      </c>
      <c r="AY255" s="10" t="s">
        <v>149</v>
      </c>
      <c r="BK255" s="33">
        <f>SUM(BK256:BK260)</f>
        <v>0</v>
      </c>
    </row>
    <row r="256" spans="2:65" s="1" customFormat="1" ht="16.350000000000001" customHeight="1" x14ac:dyDescent="0.2">
      <c r="B256" s="17"/>
      <c r="C256" s="137" t="s">
        <v>0</v>
      </c>
      <c r="D256" s="137" t="s">
        <v>91</v>
      </c>
      <c r="E256" s="138" t="s">
        <v>0</v>
      </c>
      <c r="F256" s="139" t="s">
        <v>0</v>
      </c>
      <c r="G256" s="140" t="s">
        <v>0</v>
      </c>
      <c r="H256" s="141"/>
      <c r="I256" s="142"/>
      <c r="J256" s="143">
        <f t="shared" si="15"/>
        <v>0</v>
      </c>
      <c r="K256" s="111"/>
      <c r="L256" s="17"/>
      <c r="M256" s="144" t="s">
        <v>0</v>
      </c>
      <c r="N256" s="145" t="s">
        <v>27</v>
      </c>
      <c r="T256" s="23"/>
      <c r="AT256" s="10" t="s">
        <v>149</v>
      </c>
      <c r="AU256" s="10" t="s">
        <v>45</v>
      </c>
      <c r="AY256" s="10" t="s">
        <v>149</v>
      </c>
      <c r="BE256" s="33">
        <f>IF(N256="základná",J256,0)</f>
        <v>0</v>
      </c>
      <c r="BF256" s="33">
        <f>IF(N256="znížená",J256,0)</f>
        <v>0</v>
      </c>
      <c r="BG256" s="33">
        <f>IF(N256="zákl. prenesená",J256,0)</f>
        <v>0</v>
      </c>
      <c r="BH256" s="33">
        <f>IF(N256="zníž. prenesená",J256,0)</f>
        <v>0</v>
      </c>
      <c r="BI256" s="33">
        <f>IF(N256="nulová",J256,0)</f>
        <v>0</v>
      </c>
      <c r="BJ256" s="10" t="s">
        <v>46</v>
      </c>
      <c r="BK256" s="33">
        <f>I256*H256</f>
        <v>0</v>
      </c>
    </row>
    <row r="257" spans="2:63" s="1" customFormat="1" ht="16.350000000000001" customHeight="1" x14ac:dyDescent="0.2">
      <c r="B257" s="17"/>
      <c r="C257" s="137" t="s">
        <v>0</v>
      </c>
      <c r="D257" s="137" t="s">
        <v>91</v>
      </c>
      <c r="E257" s="138" t="s">
        <v>0</v>
      </c>
      <c r="F257" s="139" t="s">
        <v>0</v>
      </c>
      <c r="G257" s="140" t="s">
        <v>0</v>
      </c>
      <c r="H257" s="141"/>
      <c r="I257" s="142"/>
      <c r="J257" s="143">
        <f t="shared" si="15"/>
        <v>0</v>
      </c>
      <c r="K257" s="111"/>
      <c r="L257" s="17"/>
      <c r="M257" s="144" t="s">
        <v>0</v>
      </c>
      <c r="N257" s="145" t="s">
        <v>27</v>
      </c>
      <c r="T257" s="23"/>
      <c r="AT257" s="10" t="s">
        <v>149</v>
      </c>
      <c r="AU257" s="10" t="s">
        <v>45</v>
      </c>
      <c r="AY257" s="10" t="s">
        <v>149</v>
      </c>
      <c r="BE257" s="33">
        <f>IF(N257="základná",J257,0)</f>
        <v>0</v>
      </c>
      <c r="BF257" s="33">
        <f>IF(N257="znížená",J257,0)</f>
        <v>0</v>
      </c>
      <c r="BG257" s="33">
        <f>IF(N257="zákl. prenesená",J257,0)</f>
        <v>0</v>
      </c>
      <c r="BH257" s="33">
        <f>IF(N257="zníž. prenesená",J257,0)</f>
        <v>0</v>
      </c>
      <c r="BI257" s="33">
        <f>IF(N257="nulová",J257,0)</f>
        <v>0</v>
      </c>
      <c r="BJ257" s="10" t="s">
        <v>46</v>
      </c>
      <c r="BK257" s="33">
        <f>I257*H257</f>
        <v>0</v>
      </c>
    </row>
    <row r="258" spans="2:63" s="1" customFormat="1" ht="16.350000000000001" customHeight="1" x14ac:dyDescent="0.2">
      <c r="B258" s="17"/>
      <c r="C258" s="137" t="s">
        <v>0</v>
      </c>
      <c r="D258" s="137" t="s">
        <v>91</v>
      </c>
      <c r="E258" s="138" t="s">
        <v>0</v>
      </c>
      <c r="F258" s="139" t="s">
        <v>0</v>
      </c>
      <c r="G258" s="140" t="s">
        <v>0</v>
      </c>
      <c r="H258" s="141"/>
      <c r="I258" s="142"/>
      <c r="J258" s="143">
        <f t="shared" si="15"/>
        <v>0</v>
      </c>
      <c r="K258" s="111"/>
      <c r="L258" s="17"/>
      <c r="M258" s="144" t="s">
        <v>0</v>
      </c>
      <c r="N258" s="145" t="s">
        <v>27</v>
      </c>
      <c r="T258" s="23"/>
      <c r="AT258" s="10" t="s">
        <v>149</v>
      </c>
      <c r="AU258" s="10" t="s">
        <v>45</v>
      </c>
      <c r="AY258" s="10" t="s">
        <v>149</v>
      </c>
      <c r="BE258" s="33">
        <f>IF(N258="základná",J258,0)</f>
        <v>0</v>
      </c>
      <c r="BF258" s="33">
        <f>IF(N258="znížená",J258,0)</f>
        <v>0</v>
      </c>
      <c r="BG258" s="33">
        <f>IF(N258="zákl. prenesená",J258,0)</f>
        <v>0</v>
      </c>
      <c r="BH258" s="33">
        <f>IF(N258="zníž. prenesená",J258,0)</f>
        <v>0</v>
      </c>
      <c r="BI258" s="33">
        <f>IF(N258="nulová",J258,0)</f>
        <v>0</v>
      </c>
      <c r="BJ258" s="10" t="s">
        <v>46</v>
      </c>
      <c r="BK258" s="33">
        <f>I258*H258</f>
        <v>0</v>
      </c>
    </row>
    <row r="259" spans="2:63" s="1" customFormat="1" ht="16.350000000000001" customHeight="1" x14ac:dyDescent="0.2">
      <c r="B259" s="17"/>
      <c r="C259" s="137" t="s">
        <v>0</v>
      </c>
      <c r="D259" s="137" t="s">
        <v>91</v>
      </c>
      <c r="E259" s="138" t="s">
        <v>0</v>
      </c>
      <c r="F259" s="139" t="s">
        <v>0</v>
      </c>
      <c r="G259" s="140" t="s">
        <v>0</v>
      </c>
      <c r="H259" s="141"/>
      <c r="I259" s="142"/>
      <c r="J259" s="143">
        <f t="shared" si="15"/>
        <v>0</v>
      </c>
      <c r="K259" s="111"/>
      <c r="L259" s="17"/>
      <c r="M259" s="144" t="s">
        <v>0</v>
      </c>
      <c r="N259" s="145" t="s">
        <v>27</v>
      </c>
      <c r="T259" s="23"/>
      <c r="AT259" s="10" t="s">
        <v>149</v>
      </c>
      <c r="AU259" s="10" t="s">
        <v>45</v>
      </c>
      <c r="AY259" s="10" t="s">
        <v>149</v>
      </c>
      <c r="BE259" s="33">
        <f>IF(N259="základná",J259,0)</f>
        <v>0</v>
      </c>
      <c r="BF259" s="33">
        <f>IF(N259="znížená",J259,0)</f>
        <v>0</v>
      </c>
      <c r="BG259" s="33">
        <f>IF(N259="zákl. prenesená",J259,0)</f>
        <v>0</v>
      </c>
      <c r="BH259" s="33">
        <f>IF(N259="zníž. prenesená",J259,0)</f>
        <v>0</v>
      </c>
      <c r="BI259" s="33">
        <f>IF(N259="nulová",J259,0)</f>
        <v>0</v>
      </c>
      <c r="BJ259" s="10" t="s">
        <v>46</v>
      </c>
      <c r="BK259" s="33">
        <f>I259*H259</f>
        <v>0</v>
      </c>
    </row>
    <row r="260" spans="2:63" s="1" customFormat="1" ht="16.350000000000001" customHeight="1" x14ac:dyDescent="0.2">
      <c r="B260" s="17"/>
      <c r="C260" s="137" t="s">
        <v>0</v>
      </c>
      <c r="D260" s="137" t="s">
        <v>91</v>
      </c>
      <c r="E260" s="138" t="s">
        <v>0</v>
      </c>
      <c r="F260" s="139" t="s">
        <v>0</v>
      </c>
      <c r="G260" s="140" t="s">
        <v>0</v>
      </c>
      <c r="H260" s="141"/>
      <c r="I260" s="142"/>
      <c r="J260" s="143">
        <f t="shared" si="15"/>
        <v>0</v>
      </c>
      <c r="K260" s="111"/>
      <c r="L260" s="17"/>
      <c r="M260" s="144" t="s">
        <v>0</v>
      </c>
      <c r="N260" s="145" t="s">
        <v>27</v>
      </c>
      <c r="O260" s="146"/>
      <c r="P260" s="146"/>
      <c r="Q260" s="146"/>
      <c r="R260" s="146"/>
      <c r="S260" s="146"/>
      <c r="T260" s="147"/>
      <c r="AT260" s="10" t="s">
        <v>149</v>
      </c>
      <c r="AU260" s="10" t="s">
        <v>45</v>
      </c>
      <c r="AY260" s="10" t="s">
        <v>149</v>
      </c>
      <c r="BE260" s="33">
        <f>IF(N260="základná",J260,0)</f>
        <v>0</v>
      </c>
      <c r="BF260" s="33">
        <f>IF(N260="znížená",J260,0)</f>
        <v>0</v>
      </c>
      <c r="BG260" s="33">
        <f>IF(N260="zákl. prenesená",J260,0)</f>
        <v>0</v>
      </c>
      <c r="BH260" s="33">
        <f>IF(N260="zníž. prenesená",J260,0)</f>
        <v>0</v>
      </c>
      <c r="BI260" s="33">
        <f>IF(N260="nulová",J260,0)</f>
        <v>0</v>
      </c>
      <c r="BJ260" s="10" t="s">
        <v>46</v>
      </c>
      <c r="BK260" s="33">
        <f>I260*H260</f>
        <v>0</v>
      </c>
    </row>
    <row r="261" spans="2:63" s="1" customFormat="1" ht="6.95" customHeight="1" x14ac:dyDescent="0.2">
      <c r="B261" s="18"/>
      <c r="C261" s="19"/>
      <c r="D261" s="19"/>
      <c r="E261" s="19"/>
      <c r="F261" s="19"/>
      <c r="G261" s="19"/>
      <c r="H261" s="19"/>
      <c r="I261" s="19"/>
      <c r="J261" s="19"/>
      <c r="K261" s="19"/>
      <c r="L261" s="17"/>
    </row>
  </sheetData>
  <sheetProtection algorithmName="SHA-512" hashValue="q4qRjz+4tS6ubwxDPPiQkgjh5Vuijutv2jyQQSXLHJfnnLc9e5A3Ok8yTMVhNhM0jEMBASWW45W7C+pyfJr8LA==" saltValue="Sdx28jE8IGaC6xD+kHL+9nd7YlClvzs4yXcQq5Q68s3eZITIZvm9YCp3XzNQ9nX6Iv5CUlvEyVAyLigI1HAcJg==" spinCount="100000" sheet="1" objects="1" scenarios="1" formatColumns="0" formatRows="0" autoFilter="0"/>
  <autoFilter ref="C137:K260" xr:uid="{00000000-0009-0000-0000-000001000000}"/>
  <mergeCells count="14">
    <mergeCell ref="D116:F116"/>
    <mergeCell ref="E128:H128"/>
    <mergeCell ref="E130:H130"/>
    <mergeCell ref="L2:V2"/>
    <mergeCell ref="E87:H87"/>
    <mergeCell ref="D112:F112"/>
    <mergeCell ref="D113:F113"/>
    <mergeCell ref="D114:F114"/>
    <mergeCell ref="D115:F115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56:D261" xr:uid="{00000000-0002-0000-0100-000000000000}">
      <formula1>"K, M"</formula1>
    </dataValidation>
    <dataValidation type="list" allowBlank="1" showInputMessage="1" showErrorMessage="1" error="Povolené sú hodnoty základná, znížená, nulová." sqref="N256:N261" xr:uid="{00000000-0002-0000-01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91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0" t="s">
        <v>49</v>
      </c>
      <c r="AZ2" s="148" t="s">
        <v>327</v>
      </c>
      <c r="BA2" s="148" t="s">
        <v>0</v>
      </c>
      <c r="BB2" s="148" t="s">
        <v>0</v>
      </c>
      <c r="BC2" s="148" t="s">
        <v>523</v>
      </c>
      <c r="BD2" s="148" t="s">
        <v>46</v>
      </c>
    </row>
    <row r="3" spans="2:56" ht="6.95" customHeight="1" x14ac:dyDescent="0.2">
      <c r="B3" s="37"/>
      <c r="C3" s="38"/>
      <c r="D3" s="38"/>
      <c r="E3" s="38"/>
      <c r="F3" s="38"/>
      <c r="G3" s="38"/>
      <c r="H3" s="38"/>
      <c r="I3" s="38"/>
      <c r="J3" s="38"/>
      <c r="K3" s="38"/>
      <c r="L3" s="11"/>
      <c r="AT3" s="10" t="s">
        <v>44</v>
      </c>
      <c r="AZ3" s="148" t="s">
        <v>326</v>
      </c>
      <c r="BA3" s="148" t="s">
        <v>0</v>
      </c>
      <c r="BB3" s="148" t="s">
        <v>0</v>
      </c>
      <c r="BC3" s="148" t="s">
        <v>524</v>
      </c>
      <c r="BD3" s="148" t="s">
        <v>46</v>
      </c>
    </row>
    <row r="4" spans="2:56" ht="24.95" customHeight="1" x14ac:dyDescent="0.2">
      <c r="B4" s="11"/>
      <c r="D4" s="12" t="s">
        <v>54</v>
      </c>
      <c r="L4" s="11"/>
      <c r="M4" s="39" t="s">
        <v>3</v>
      </c>
      <c r="AT4" s="10" t="s">
        <v>1</v>
      </c>
      <c r="AZ4" s="148" t="s">
        <v>154</v>
      </c>
      <c r="BA4" s="148" t="s">
        <v>153</v>
      </c>
      <c r="BB4" s="148" t="s">
        <v>0</v>
      </c>
      <c r="BC4" s="148" t="s">
        <v>525</v>
      </c>
      <c r="BD4" s="148" t="s">
        <v>46</v>
      </c>
    </row>
    <row r="5" spans="2:56" ht="6.95" customHeight="1" x14ac:dyDescent="0.2">
      <c r="B5" s="11"/>
      <c r="L5" s="11"/>
      <c r="AZ5" s="148" t="s">
        <v>155</v>
      </c>
      <c r="BA5" s="148" t="s">
        <v>153</v>
      </c>
      <c r="BB5" s="148" t="s">
        <v>0</v>
      </c>
      <c r="BC5" s="148" t="s">
        <v>526</v>
      </c>
      <c r="BD5" s="148" t="s">
        <v>46</v>
      </c>
    </row>
    <row r="6" spans="2:56" ht="12" customHeight="1" x14ac:dyDescent="0.2">
      <c r="B6" s="11"/>
      <c r="D6" s="14" t="s">
        <v>4</v>
      </c>
      <c r="L6" s="11"/>
      <c r="AZ6" s="148" t="s">
        <v>150</v>
      </c>
      <c r="BA6" s="148" t="s">
        <v>0</v>
      </c>
      <c r="BB6" s="148" t="s">
        <v>0</v>
      </c>
      <c r="BC6" s="148" t="s">
        <v>527</v>
      </c>
      <c r="BD6" s="148" t="s">
        <v>46</v>
      </c>
    </row>
    <row r="7" spans="2:56" ht="16.5" customHeight="1" x14ac:dyDescent="0.2">
      <c r="B7" s="11"/>
      <c r="E7" s="164" t="e">
        <f>#REF!</f>
        <v>#REF!</v>
      </c>
      <c r="F7" s="165"/>
      <c r="G7" s="165"/>
      <c r="H7" s="165"/>
      <c r="L7" s="11"/>
      <c r="AZ7" s="148" t="s">
        <v>396</v>
      </c>
      <c r="BA7" s="148" t="s">
        <v>0</v>
      </c>
      <c r="BB7" s="148" t="s">
        <v>0</v>
      </c>
      <c r="BC7" s="148" t="s">
        <v>528</v>
      </c>
      <c r="BD7" s="148" t="s">
        <v>46</v>
      </c>
    </row>
    <row r="8" spans="2:56" s="1" customFormat="1" ht="12" customHeight="1" x14ac:dyDescent="0.2">
      <c r="B8" s="17"/>
      <c r="D8" s="14" t="s">
        <v>55</v>
      </c>
      <c r="L8" s="17"/>
      <c r="AZ8" s="148" t="s">
        <v>529</v>
      </c>
      <c r="BA8" s="148" t="s">
        <v>0</v>
      </c>
      <c r="BB8" s="148" t="s">
        <v>0</v>
      </c>
      <c r="BC8" s="148" t="s">
        <v>527</v>
      </c>
      <c r="BD8" s="148" t="s">
        <v>46</v>
      </c>
    </row>
    <row r="9" spans="2:56" s="1" customFormat="1" ht="30" customHeight="1" x14ac:dyDescent="0.2">
      <c r="B9" s="17"/>
      <c r="E9" s="166" t="s">
        <v>530</v>
      </c>
      <c r="F9" s="167"/>
      <c r="G9" s="167"/>
      <c r="H9" s="167"/>
      <c r="L9" s="17"/>
      <c r="AZ9" s="148" t="s">
        <v>334</v>
      </c>
      <c r="BA9" s="148" t="s">
        <v>0</v>
      </c>
      <c r="BB9" s="148" t="s">
        <v>0</v>
      </c>
      <c r="BC9" s="148" t="s">
        <v>531</v>
      </c>
      <c r="BD9" s="148" t="s">
        <v>46</v>
      </c>
    </row>
    <row r="10" spans="2:56" s="1" customFormat="1" x14ac:dyDescent="0.2">
      <c r="B10" s="17"/>
      <c r="L10" s="17"/>
    </row>
    <row r="11" spans="2:56" s="1" customFormat="1" ht="12" customHeight="1" x14ac:dyDescent="0.2">
      <c r="B11" s="17"/>
      <c r="D11" s="14" t="s">
        <v>5</v>
      </c>
      <c r="F11" s="13" t="s">
        <v>0</v>
      </c>
      <c r="I11" s="14" t="s">
        <v>6</v>
      </c>
      <c r="J11" s="13" t="s">
        <v>0</v>
      </c>
      <c r="L11" s="17"/>
    </row>
    <row r="12" spans="2:56" s="1" customFormat="1" ht="12" customHeight="1" x14ac:dyDescent="0.2">
      <c r="B12" s="17"/>
      <c r="D12" s="14" t="s">
        <v>7</v>
      </c>
      <c r="F12" s="13" t="s">
        <v>8</v>
      </c>
      <c r="I12" s="14" t="s">
        <v>9</v>
      </c>
      <c r="J12" s="22" t="e">
        <f>#REF!</f>
        <v>#REF!</v>
      </c>
      <c r="L12" s="17"/>
    </row>
    <row r="13" spans="2:56" s="1" customFormat="1" ht="10.9" customHeight="1" x14ac:dyDescent="0.2">
      <c r="B13" s="17"/>
      <c r="L13" s="17"/>
    </row>
    <row r="14" spans="2:56" s="1" customFormat="1" ht="12" customHeight="1" x14ac:dyDescent="0.2">
      <c r="B14" s="17"/>
      <c r="D14" s="14" t="s">
        <v>10</v>
      </c>
      <c r="I14" s="14" t="s">
        <v>11</v>
      </c>
      <c r="J14" s="13" t="s">
        <v>12</v>
      </c>
      <c r="L14" s="17"/>
    </row>
    <row r="15" spans="2:56" s="1" customFormat="1" ht="18" customHeight="1" x14ac:dyDescent="0.2">
      <c r="B15" s="17"/>
      <c r="E15" s="13" t="s">
        <v>13</v>
      </c>
      <c r="I15" s="14" t="s">
        <v>14</v>
      </c>
      <c r="J15" s="13" t="s">
        <v>15</v>
      </c>
      <c r="L15" s="17"/>
    </row>
    <row r="16" spans="2:56" s="1" customFormat="1" ht="6.95" customHeight="1" x14ac:dyDescent="0.2">
      <c r="B16" s="17"/>
      <c r="L16" s="17"/>
    </row>
    <row r="17" spans="2:12" s="1" customFormat="1" ht="12" customHeight="1" x14ac:dyDescent="0.2">
      <c r="B17" s="17"/>
      <c r="D17" s="14" t="s">
        <v>16</v>
      </c>
      <c r="I17" s="14" t="s">
        <v>11</v>
      </c>
      <c r="J17" s="15" t="e">
        <f>#REF!</f>
        <v>#REF!</v>
      </c>
      <c r="L17" s="17"/>
    </row>
    <row r="18" spans="2:12" s="1" customFormat="1" ht="18" customHeight="1" x14ac:dyDescent="0.2">
      <c r="B18" s="17"/>
      <c r="E18" s="169" t="e">
        <f>#REF!</f>
        <v>#REF!</v>
      </c>
      <c r="F18" s="170"/>
      <c r="G18" s="170"/>
      <c r="H18" s="170"/>
      <c r="I18" s="14" t="s">
        <v>14</v>
      </c>
      <c r="J18" s="15" t="e">
        <f>#REF!</f>
        <v>#REF!</v>
      </c>
      <c r="L18" s="17"/>
    </row>
    <row r="19" spans="2:12" s="1" customFormat="1" ht="6.95" customHeight="1" x14ac:dyDescent="0.2">
      <c r="B19" s="17"/>
      <c r="L19" s="17"/>
    </row>
    <row r="20" spans="2:12" s="1" customFormat="1" ht="12" customHeight="1" x14ac:dyDescent="0.2">
      <c r="B20" s="17"/>
      <c r="D20" s="14" t="s">
        <v>17</v>
      </c>
      <c r="I20" s="14" t="s">
        <v>11</v>
      </c>
      <c r="J20" s="13" t="e">
        <f>IF(#REF!="","",#REF!)</f>
        <v>#REF!</v>
      </c>
      <c r="L20" s="17"/>
    </row>
    <row r="21" spans="2:12" s="1" customFormat="1" ht="18" customHeight="1" x14ac:dyDescent="0.2">
      <c r="B21" s="17"/>
      <c r="E21" s="13" t="e">
        <f>IF(#REF!="","",#REF!)</f>
        <v>#REF!</v>
      </c>
      <c r="I21" s="14" t="s">
        <v>14</v>
      </c>
      <c r="J21" s="13" t="e">
        <f>IF(#REF!="","",#REF!)</f>
        <v>#REF!</v>
      </c>
      <c r="L21" s="17"/>
    </row>
    <row r="22" spans="2:12" s="1" customFormat="1" ht="6.95" customHeight="1" x14ac:dyDescent="0.2">
      <c r="B22" s="17"/>
      <c r="L22" s="17"/>
    </row>
    <row r="23" spans="2:12" s="1" customFormat="1" ht="12" customHeight="1" x14ac:dyDescent="0.2">
      <c r="B23" s="17"/>
      <c r="D23" s="14" t="s">
        <v>19</v>
      </c>
      <c r="I23" s="14" t="s">
        <v>11</v>
      </c>
      <c r="J23" s="13" t="e">
        <f>IF(#REF!="","",#REF!)</f>
        <v>#REF!</v>
      </c>
      <c r="L23" s="17"/>
    </row>
    <row r="24" spans="2:12" s="1" customFormat="1" ht="18" customHeight="1" x14ac:dyDescent="0.2">
      <c r="B24" s="17"/>
      <c r="E24" s="13" t="e">
        <f>IF(#REF!="","",#REF!)</f>
        <v>#REF!</v>
      </c>
      <c r="I24" s="14" t="s">
        <v>14</v>
      </c>
      <c r="J24" s="13" t="e">
        <f>IF(#REF!="","",#REF!)</f>
        <v>#REF!</v>
      </c>
      <c r="L24" s="17"/>
    </row>
    <row r="25" spans="2:12" s="1" customFormat="1" ht="6.95" customHeight="1" x14ac:dyDescent="0.2">
      <c r="B25" s="17"/>
      <c r="L25" s="17"/>
    </row>
    <row r="26" spans="2:12" s="1" customFormat="1" ht="12" customHeight="1" x14ac:dyDescent="0.2">
      <c r="B26" s="17"/>
      <c r="D26" s="14" t="s">
        <v>20</v>
      </c>
      <c r="L26" s="17"/>
    </row>
    <row r="27" spans="2:12" s="2" customFormat="1" ht="16.5" customHeight="1" x14ac:dyDescent="0.2">
      <c r="B27" s="40"/>
      <c r="E27" s="171" t="s">
        <v>0</v>
      </c>
      <c r="F27" s="171"/>
      <c r="G27" s="171"/>
      <c r="H27" s="171"/>
      <c r="L27" s="40"/>
    </row>
    <row r="28" spans="2:12" s="1" customFormat="1" ht="6.95" customHeight="1" x14ac:dyDescent="0.2">
      <c r="B28" s="17"/>
      <c r="L28" s="17"/>
    </row>
    <row r="29" spans="2:12" s="1" customFormat="1" ht="6.95" customHeight="1" x14ac:dyDescent="0.2">
      <c r="B29" s="17"/>
      <c r="D29" s="28"/>
      <c r="E29" s="28"/>
      <c r="F29" s="28"/>
      <c r="G29" s="28"/>
      <c r="H29" s="28"/>
      <c r="I29" s="28"/>
      <c r="J29" s="28"/>
      <c r="K29" s="28"/>
      <c r="L29" s="17"/>
    </row>
    <row r="30" spans="2:12" s="1" customFormat="1" ht="14.45" customHeight="1" x14ac:dyDescent="0.2">
      <c r="B30" s="17"/>
      <c r="D30" s="13" t="s">
        <v>56</v>
      </c>
      <c r="J30" s="41">
        <f>J96</f>
        <v>0</v>
      </c>
      <c r="L30" s="17"/>
    </row>
    <row r="31" spans="2:12" s="1" customFormat="1" ht="14.45" customHeight="1" x14ac:dyDescent="0.2">
      <c r="B31" s="17"/>
      <c r="D31" s="42" t="s">
        <v>52</v>
      </c>
      <c r="J31" s="41">
        <f>J114</f>
        <v>0</v>
      </c>
      <c r="L31" s="17"/>
    </row>
    <row r="32" spans="2:12" s="1" customFormat="1" ht="25.35" customHeight="1" x14ac:dyDescent="0.2">
      <c r="B32" s="17"/>
      <c r="D32" s="43" t="s">
        <v>21</v>
      </c>
      <c r="J32" s="30">
        <f>ROUND(J30 + J31, 2)</f>
        <v>0</v>
      </c>
      <c r="L32" s="17"/>
    </row>
    <row r="33" spans="2:12" s="1" customFormat="1" ht="6.95" customHeight="1" x14ac:dyDescent="0.2">
      <c r="B33" s="17"/>
      <c r="D33" s="28"/>
      <c r="E33" s="28"/>
      <c r="F33" s="28"/>
      <c r="G33" s="28"/>
      <c r="H33" s="28"/>
      <c r="I33" s="28"/>
      <c r="J33" s="28"/>
      <c r="K33" s="28"/>
      <c r="L33" s="17"/>
    </row>
    <row r="34" spans="2:12" s="1" customFormat="1" ht="14.45" customHeight="1" x14ac:dyDescent="0.2">
      <c r="B34" s="17"/>
      <c r="F34" s="44" t="s">
        <v>23</v>
      </c>
      <c r="I34" s="44" t="s">
        <v>22</v>
      </c>
      <c r="J34" s="44" t="s">
        <v>24</v>
      </c>
      <c r="L34" s="17"/>
    </row>
    <row r="35" spans="2:12" s="1" customFormat="1" ht="14.45" customHeight="1" x14ac:dyDescent="0.2">
      <c r="B35" s="17"/>
      <c r="D35" s="45" t="s">
        <v>25</v>
      </c>
      <c r="E35" s="46" t="s">
        <v>26</v>
      </c>
      <c r="F35" s="47">
        <f>ROUND((ROUND((SUM(BE114:BE121) + SUM(BE141:BE284)),  2) + SUM(BE286:BE290)), 2)</f>
        <v>0</v>
      </c>
      <c r="G35" s="48"/>
      <c r="H35" s="48"/>
      <c r="I35" s="49">
        <v>0.2</v>
      </c>
      <c r="J35" s="47">
        <f>ROUND((ROUND(((SUM(BE114:BE121) + SUM(BE141:BE284))*I35),  2) + (SUM(BE286:BE290)*I35)), 2)</f>
        <v>0</v>
      </c>
      <c r="L35" s="17"/>
    </row>
    <row r="36" spans="2:12" s="1" customFormat="1" ht="14.45" customHeight="1" x14ac:dyDescent="0.2">
      <c r="B36" s="17"/>
      <c r="E36" s="46" t="s">
        <v>27</v>
      </c>
      <c r="F36" s="47">
        <f>ROUND((ROUND((SUM(BF114:BF121) + SUM(BF141:BF284)),  2) + SUM(BF286:BF290)), 2)</f>
        <v>0</v>
      </c>
      <c r="G36" s="48"/>
      <c r="H36" s="48"/>
      <c r="I36" s="49">
        <v>0.2</v>
      </c>
      <c r="J36" s="47">
        <f>ROUND((ROUND(((SUM(BF114:BF121) + SUM(BF141:BF284))*I36),  2) + (SUM(BF286:BF290)*I36)), 2)</f>
        <v>0</v>
      </c>
      <c r="L36" s="17"/>
    </row>
    <row r="37" spans="2:12" s="1" customFormat="1" ht="14.45" hidden="1" customHeight="1" x14ac:dyDescent="0.2">
      <c r="B37" s="17"/>
      <c r="E37" s="14" t="s">
        <v>28</v>
      </c>
      <c r="F37" s="50">
        <f>ROUND((ROUND((SUM(BG114:BG121) + SUM(BG141:BG284)),  2) + SUM(BG286:BG290)), 2)</f>
        <v>0</v>
      </c>
      <c r="I37" s="51">
        <v>0.2</v>
      </c>
      <c r="J37" s="50">
        <f>0</f>
        <v>0</v>
      </c>
      <c r="L37" s="17"/>
    </row>
    <row r="38" spans="2:12" s="1" customFormat="1" ht="14.45" hidden="1" customHeight="1" x14ac:dyDescent="0.2">
      <c r="B38" s="17"/>
      <c r="E38" s="14" t="s">
        <v>29</v>
      </c>
      <c r="F38" s="50">
        <f>ROUND((ROUND((SUM(BH114:BH121) + SUM(BH141:BH284)),  2) + SUM(BH286:BH290)), 2)</f>
        <v>0</v>
      </c>
      <c r="I38" s="51">
        <v>0.2</v>
      </c>
      <c r="J38" s="50">
        <f>0</f>
        <v>0</v>
      </c>
      <c r="L38" s="17"/>
    </row>
    <row r="39" spans="2:12" s="1" customFormat="1" ht="14.45" hidden="1" customHeight="1" x14ac:dyDescent="0.2">
      <c r="B39" s="17"/>
      <c r="E39" s="46" t="s">
        <v>30</v>
      </c>
      <c r="F39" s="47">
        <f>ROUND((ROUND((SUM(BI114:BI121) + SUM(BI141:BI284)),  2) + SUM(BI286:BI290)), 2)</f>
        <v>0</v>
      </c>
      <c r="G39" s="48"/>
      <c r="H39" s="48"/>
      <c r="I39" s="49">
        <v>0</v>
      </c>
      <c r="J39" s="47">
        <f>0</f>
        <v>0</v>
      </c>
      <c r="L39" s="17"/>
    </row>
    <row r="40" spans="2:12" s="1" customFormat="1" ht="6.95" customHeight="1" x14ac:dyDescent="0.2">
      <c r="B40" s="17"/>
      <c r="L40" s="17"/>
    </row>
    <row r="41" spans="2:12" s="1" customFormat="1" ht="25.35" customHeight="1" x14ac:dyDescent="0.2">
      <c r="B41" s="17"/>
      <c r="C41" s="35"/>
      <c r="D41" s="52" t="s">
        <v>31</v>
      </c>
      <c r="E41" s="53"/>
      <c r="F41" s="53"/>
      <c r="G41" s="54" t="s">
        <v>32</v>
      </c>
      <c r="H41" s="55" t="s">
        <v>33</v>
      </c>
      <c r="I41" s="53"/>
      <c r="J41" s="56">
        <f>SUM(J32:J39)</f>
        <v>0</v>
      </c>
      <c r="K41" s="57"/>
      <c r="L41" s="17"/>
    </row>
    <row r="42" spans="2:12" s="1" customFormat="1" ht="14.45" customHeight="1" x14ac:dyDescent="0.2">
      <c r="B42" s="17"/>
      <c r="L42" s="17"/>
    </row>
    <row r="43" spans="2:12" ht="14.45" customHeight="1" x14ac:dyDescent="0.2">
      <c r="B43" s="11"/>
      <c r="L43" s="11"/>
    </row>
    <row r="44" spans="2:12" ht="14.45" customHeight="1" x14ac:dyDescent="0.2">
      <c r="B44" s="11"/>
      <c r="L44" s="11"/>
    </row>
    <row r="45" spans="2:12" ht="14.45" customHeight="1" x14ac:dyDescent="0.2">
      <c r="B45" s="11"/>
      <c r="L45" s="11"/>
    </row>
    <row r="46" spans="2:12" ht="14.45" customHeight="1" x14ac:dyDescent="0.2">
      <c r="B46" s="11"/>
      <c r="L46" s="11"/>
    </row>
    <row r="47" spans="2:12" ht="14.45" customHeight="1" x14ac:dyDescent="0.2">
      <c r="B47" s="11"/>
      <c r="L47" s="11"/>
    </row>
    <row r="48" spans="2:12" ht="14.45" customHeight="1" x14ac:dyDescent="0.2">
      <c r="B48" s="11"/>
      <c r="L48" s="11"/>
    </row>
    <row r="49" spans="2:12" ht="14.45" customHeight="1" x14ac:dyDescent="0.2">
      <c r="B49" s="11"/>
      <c r="L49" s="11"/>
    </row>
    <row r="50" spans="2:12" s="1" customFormat="1" ht="14.45" customHeight="1" x14ac:dyDescent="0.2">
      <c r="B50" s="17"/>
      <c r="D50" s="58" t="s">
        <v>34</v>
      </c>
      <c r="E50" s="59"/>
      <c r="F50" s="59"/>
      <c r="G50" s="58" t="s">
        <v>35</v>
      </c>
      <c r="H50" s="59"/>
      <c r="I50" s="59"/>
      <c r="J50" s="59"/>
      <c r="K50" s="59"/>
      <c r="L50" s="17"/>
    </row>
    <row r="51" spans="2:12" x14ac:dyDescent="0.2">
      <c r="B51" s="11"/>
      <c r="L51" s="11"/>
    </row>
    <row r="52" spans="2:12" x14ac:dyDescent="0.2">
      <c r="B52" s="11"/>
      <c r="L52" s="11"/>
    </row>
    <row r="53" spans="2:12" x14ac:dyDescent="0.2">
      <c r="B53" s="11"/>
      <c r="L53" s="11"/>
    </row>
    <row r="54" spans="2:12" x14ac:dyDescent="0.2">
      <c r="B54" s="11"/>
      <c r="L54" s="11"/>
    </row>
    <row r="55" spans="2:12" x14ac:dyDescent="0.2">
      <c r="B55" s="11"/>
      <c r="L55" s="11"/>
    </row>
    <row r="56" spans="2:12" x14ac:dyDescent="0.2">
      <c r="B56" s="11"/>
      <c r="L56" s="11"/>
    </row>
    <row r="57" spans="2:12" x14ac:dyDescent="0.2">
      <c r="B57" s="11"/>
      <c r="L57" s="11"/>
    </row>
    <row r="58" spans="2:12" x14ac:dyDescent="0.2">
      <c r="B58" s="11"/>
      <c r="L58" s="11"/>
    </row>
    <row r="59" spans="2:12" x14ac:dyDescent="0.2">
      <c r="B59" s="11"/>
      <c r="L59" s="11"/>
    </row>
    <row r="60" spans="2:12" x14ac:dyDescent="0.2">
      <c r="B60" s="11"/>
      <c r="L60" s="11"/>
    </row>
    <row r="61" spans="2:12" s="1" customFormat="1" ht="12.75" x14ac:dyDescent="0.2">
      <c r="B61" s="17"/>
      <c r="D61" s="60" t="s">
        <v>36</v>
      </c>
      <c r="E61" s="61"/>
      <c r="F61" s="62" t="s">
        <v>37</v>
      </c>
      <c r="G61" s="60" t="s">
        <v>36</v>
      </c>
      <c r="H61" s="61"/>
      <c r="I61" s="61"/>
      <c r="J61" s="63" t="s">
        <v>37</v>
      </c>
      <c r="K61" s="61"/>
      <c r="L61" s="17"/>
    </row>
    <row r="62" spans="2:12" x14ac:dyDescent="0.2">
      <c r="B62" s="11"/>
      <c r="L62" s="11"/>
    </row>
    <row r="63" spans="2:12" x14ac:dyDescent="0.2">
      <c r="B63" s="11"/>
      <c r="L63" s="11"/>
    </row>
    <row r="64" spans="2:12" x14ac:dyDescent="0.2">
      <c r="B64" s="11"/>
      <c r="L64" s="11"/>
    </row>
    <row r="65" spans="2:12" s="1" customFormat="1" ht="12.75" x14ac:dyDescent="0.2">
      <c r="B65" s="17"/>
      <c r="D65" s="58" t="s">
        <v>38</v>
      </c>
      <c r="E65" s="59"/>
      <c r="F65" s="59"/>
      <c r="G65" s="58" t="s">
        <v>39</v>
      </c>
      <c r="H65" s="59"/>
      <c r="I65" s="59"/>
      <c r="J65" s="59"/>
      <c r="K65" s="59"/>
      <c r="L65" s="17"/>
    </row>
    <row r="66" spans="2:12" x14ac:dyDescent="0.2">
      <c r="B66" s="11"/>
      <c r="L66" s="11"/>
    </row>
    <row r="67" spans="2:12" x14ac:dyDescent="0.2">
      <c r="B67" s="11"/>
      <c r="L67" s="11"/>
    </row>
    <row r="68" spans="2:12" x14ac:dyDescent="0.2">
      <c r="B68" s="11"/>
      <c r="L68" s="11"/>
    </row>
    <row r="69" spans="2:12" x14ac:dyDescent="0.2">
      <c r="B69" s="11"/>
      <c r="L69" s="11"/>
    </row>
    <row r="70" spans="2:12" x14ac:dyDescent="0.2">
      <c r="B70" s="11"/>
      <c r="L70" s="11"/>
    </row>
    <row r="71" spans="2:12" x14ac:dyDescent="0.2">
      <c r="B71" s="11"/>
      <c r="L71" s="11"/>
    </row>
    <row r="72" spans="2:12" x14ac:dyDescent="0.2">
      <c r="B72" s="11"/>
      <c r="L72" s="11"/>
    </row>
    <row r="73" spans="2:12" x14ac:dyDescent="0.2">
      <c r="B73" s="11"/>
      <c r="L73" s="11"/>
    </row>
    <row r="74" spans="2:12" x14ac:dyDescent="0.2">
      <c r="B74" s="11"/>
      <c r="L74" s="11"/>
    </row>
    <row r="75" spans="2:12" x14ac:dyDescent="0.2">
      <c r="B75" s="11"/>
      <c r="L75" s="11"/>
    </row>
    <row r="76" spans="2:12" s="1" customFormat="1" ht="12.75" x14ac:dyDescent="0.2">
      <c r="B76" s="17"/>
      <c r="D76" s="60" t="s">
        <v>36</v>
      </c>
      <c r="E76" s="61"/>
      <c r="F76" s="62" t="s">
        <v>37</v>
      </c>
      <c r="G76" s="60" t="s">
        <v>36</v>
      </c>
      <c r="H76" s="61"/>
      <c r="I76" s="61"/>
      <c r="J76" s="63" t="s">
        <v>37</v>
      </c>
      <c r="K76" s="61"/>
      <c r="L76" s="17"/>
    </row>
    <row r="77" spans="2:12" s="1" customFormat="1" ht="14.45" customHeight="1" x14ac:dyDescent="0.2"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7"/>
    </row>
    <row r="81" spans="2:47" s="1" customFormat="1" ht="6.95" customHeight="1" x14ac:dyDescent="0.2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17"/>
    </row>
    <row r="82" spans="2:47" s="1" customFormat="1" ht="24.95" customHeight="1" x14ac:dyDescent="0.2">
      <c r="B82" s="17"/>
      <c r="C82" s="12" t="s">
        <v>57</v>
      </c>
      <c r="L82" s="17"/>
    </row>
    <row r="83" spans="2:47" s="1" customFormat="1" ht="6.95" customHeight="1" x14ac:dyDescent="0.2">
      <c r="B83" s="17"/>
      <c r="L83" s="17"/>
    </row>
    <row r="84" spans="2:47" s="1" customFormat="1" ht="12" customHeight="1" x14ac:dyDescent="0.2">
      <c r="B84" s="17"/>
      <c r="C84" s="14" t="s">
        <v>4</v>
      </c>
      <c r="L84" s="17"/>
    </row>
    <row r="85" spans="2:47" s="1" customFormat="1" ht="16.5" customHeight="1" x14ac:dyDescent="0.2">
      <c r="B85" s="17"/>
      <c r="E85" s="164" t="e">
        <f>E7</f>
        <v>#REF!</v>
      </c>
      <c r="F85" s="165"/>
      <c r="G85" s="165"/>
      <c r="H85" s="165"/>
      <c r="L85" s="17"/>
    </row>
    <row r="86" spans="2:47" s="1" customFormat="1" ht="12" customHeight="1" x14ac:dyDescent="0.2">
      <c r="B86" s="17"/>
      <c r="C86" s="14" t="s">
        <v>55</v>
      </c>
      <c r="L86" s="17"/>
    </row>
    <row r="87" spans="2:47" s="1" customFormat="1" ht="30" customHeight="1" x14ac:dyDescent="0.2">
      <c r="B87" s="17"/>
      <c r="E87" s="166" t="str">
        <f>E9</f>
        <v>07 - Strecha 7 hala -  strecha pod vežou kde su odvetrávacie potrubie</v>
      </c>
      <c r="F87" s="167"/>
      <c r="G87" s="167"/>
      <c r="H87" s="167"/>
      <c r="L87" s="17"/>
    </row>
    <row r="88" spans="2:47" s="1" customFormat="1" ht="6.95" customHeight="1" x14ac:dyDescent="0.2">
      <c r="B88" s="17"/>
      <c r="L88" s="17"/>
    </row>
    <row r="89" spans="2:47" s="1" customFormat="1" ht="12" customHeight="1" x14ac:dyDescent="0.2">
      <c r="B89" s="17"/>
      <c r="C89" s="14" t="s">
        <v>7</v>
      </c>
      <c r="F89" s="13" t="str">
        <f>F12</f>
        <v>Bratislava</v>
      </c>
      <c r="I89" s="14" t="s">
        <v>9</v>
      </c>
      <c r="J89" s="22" t="e">
        <f>IF(J12="","",J12)</f>
        <v>#REF!</v>
      </c>
      <c r="L89" s="17"/>
    </row>
    <row r="90" spans="2:47" s="1" customFormat="1" ht="6.95" customHeight="1" x14ac:dyDescent="0.2">
      <c r="B90" s="17"/>
      <c r="L90" s="17"/>
    </row>
    <row r="91" spans="2:47" s="1" customFormat="1" ht="15.2" customHeight="1" x14ac:dyDescent="0.2">
      <c r="B91" s="17"/>
      <c r="C91" s="14" t="s">
        <v>10</v>
      </c>
      <c r="F91" s="13" t="str">
        <f>E15</f>
        <v>Dopravný podnik Bratislava, akciová spoločnosť</v>
      </c>
      <c r="I91" s="14" t="s">
        <v>17</v>
      </c>
      <c r="J91" s="16" t="e">
        <f>E21</f>
        <v>#REF!</v>
      </c>
      <c r="L91" s="17"/>
    </row>
    <row r="92" spans="2:47" s="1" customFormat="1" ht="15.2" customHeight="1" x14ac:dyDescent="0.2">
      <c r="B92" s="17"/>
      <c r="C92" s="14" t="s">
        <v>16</v>
      </c>
      <c r="F92" s="13" t="e">
        <f>IF(E18="","",E18)</f>
        <v>#REF!</v>
      </c>
      <c r="I92" s="14" t="s">
        <v>19</v>
      </c>
      <c r="J92" s="16" t="e">
        <f>E24</f>
        <v>#REF!</v>
      </c>
      <c r="L92" s="17"/>
    </row>
    <row r="93" spans="2:47" s="1" customFormat="1" ht="10.35" customHeight="1" x14ac:dyDescent="0.2">
      <c r="B93" s="17"/>
      <c r="L93" s="17"/>
    </row>
    <row r="94" spans="2:47" s="1" customFormat="1" ht="29.25" customHeight="1" x14ac:dyDescent="0.2">
      <c r="B94" s="17"/>
      <c r="C94" s="64" t="s">
        <v>58</v>
      </c>
      <c r="D94" s="35"/>
      <c r="E94" s="35"/>
      <c r="F94" s="35"/>
      <c r="G94" s="35"/>
      <c r="H94" s="35"/>
      <c r="I94" s="35"/>
      <c r="J94" s="65" t="s">
        <v>59</v>
      </c>
      <c r="K94" s="35"/>
      <c r="L94" s="17"/>
    </row>
    <row r="95" spans="2:47" s="1" customFormat="1" ht="10.35" customHeight="1" x14ac:dyDescent="0.2">
      <c r="B95" s="17"/>
      <c r="L95" s="17"/>
    </row>
    <row r="96" spans="2:47" s="1" customFormat="1" ht="22.9" customHeight="1" x14ac:dyDescent="0.2">
      <c r="B96" s="17"/>
      <c r="C96" s="66" t="s">
        <v>60</v>
      </c>
      <c r="J96" s="30">
        <f>J141</f>
        <v>0</v>
      </c>
      <c r="L96" s="17"/>
      <c r="AU96" s="10" t="s">
        <v>61</v>
      </c>
    </row>
    <row r="97" spans="2:12" s="3" customFormat="1" ht="24.95" customHeight="1" x14ac:dyDescent="0.2">
      <c r="B97" s="67"/>
      <c r="D97" s="68" t="s">
        <v>62</v>
      </c>
      <c r="E97" s="69"/>
      <c r="F97" s="69"/>
      <c r="G97" s="69"/>
      <c r="H97" s="69"/>
      <c r="I97" s="69"/>
      <c r="J97" s="70">
        <f>J142</f>
        <v>0</v>
      </c>
      <c r="L97" s="67"/>
    </row>
    <row r="98" spans="2:12" s="4" customFormat="1" ht="19.899999999999999" customHeight="1" x14ac:dyDescent="0.2">
      <c r="B98" s="71"/>
      <c r="D98" s="72" t="s">
        <v>335</v>
      </c>
      <c r="E98" s="73"/>
      <c r="F98" s="73"/>
      <c r="G98" s="73"/>
      <c r="H98" s="73"/>
      <c r="I98" s="73"/>
      <c r="J98" s="74">
        <f>J143</f>
        <v>0</v>
      </c>
      <c r="L98" s="71"/>
    </row>
    <row r="99" spans="2:12" s="4" customFormat="1" ht="19.899999999999999" customHeight="1" x14ac:dyDescent="0.2">
      <c r="B99" s="71"/>
      <c r="D99" s="72" t="s">
        <v>63</v>
      </c>
      <c r="E99" s="73"/>
      <c r="F99" s="73"/>
      <c r="G99" s="73"/>
      <c r="H99" s="73"/>
      <c r="I99" s="73"/>
      <c r="J99" s="74">
        <f>J153</f>
        <v>0</v>
      </c>
      <c r="L99" s="71"/>
    </row>
    <row r="100" spans="2:12" s="4" customFormat="1" ht="19.899999999999999" customHeight="1" x14ac:dyDescent="0.2">
      <c r="B100" s="71"/>
      <c r="D100" s="72" t="s">
        <v>64</v>
      </c>
      <c r="E100" s="73"/>
      <c r="F100" s="73"/>
      <c r="G100" s="73"/>
      <c r="H100" s="73"/>
      <c r="I100" s="73"/>
      <c r="J100" s="74">
        <f>J162</f>
        <v>0</v>
      </c>
      <c r="L100" s="71"/>
    </row>
    <row r="101" spans="2:12" s="3" customFormat="1" ht="24.95" customHeight="1" x14ac:dyDescent="0.2">
      <c r="B101" s="67"/>
      <c r="D101" s="68" t="s">
        <v>158</v>
      </c>
      <c r="E101" s="69"/>
      <c r="F101" s="69"/>
      <c r="G101" s="69"/>
      <c r="H101" s="69"/>
      <c r="I101" s="69"/>
      <c r="J101" s="70">
        <f>J164</f>
        <v>0</v>
      </c>
      <c r="L101" s="67"/>
    </row>
    <row r="102" spans="2:12" s="4" customFormat="1" ht="19.899999999999999" customHeight="1" x14ac:dyDescent="0.2">
      <c r="B102" s="71"/>
      <c r="D102" s="72" t="s">
        <v>159</v>
      </c>
      <c r="E102" s="73"/>
      <c r="F102" s="73"/>
      <c r="G102" s="73"/>
      <c r="H102" s="73"/>
      <c r="I102" s="73"/>
      <c r="J102" s="74">
        <f>J165</f>
        <v>0</v>
      </c>
      <c r="L102" s="71"/>
    </row>
    <row r="103" spans="2:12" s="4" customFormat="1" ht="19.899999999999999" customHeight="1" x14ac:dyDescent="0.2">
      <c r="B103" s="71"/>
      <c r="D103" s="72" t="s">
        <v>160</v>
      </c>
      <c r="E103" s="73"/>
      <c r="F103" s="73"/>
      <c r="G103" s="73"/>
      <c r="H103" s="73"/>
      <c r="I103" s="73"/>
      <c r="J103" s="74">
        <f>J178</f>
        <v>0</v>
      </c>
      <c r="L103" s="71"/>
    </row>
    <row r="104" spans="2:12" s="4" customFormat="1" ht="19.899999999999999" customHeight="1" x14ac:dyDescent="0.2">
      <c r="B104" s="71"/>
      <c r="D104" s="72" t="s">
        <v>162</v>
      </c>
      <c r="E104" s="73"/>
      <c r="F104" s="73"/>
      <c r="G104" s="73"/>
      <c r="H104" s="73"/>
      <c r="I104" s="73"/>
      <c r="J104" s="74">
        <f>J236</f>
        <v>0</v>
      </c>
      <c r="L104" s="71"/>
    </row>
    <row r="105" spans="2:12" s="4" customFormat="1" ht="19.899999999999999" customHeight="1" x14ac:dyDescent="0.2">
      <c r="B105" s="71"/>
      <c r="D105" s="72" t="s">
        <v>328</v>
      </c>
      <c r="E105" s="73"/>
      <c r="F105" s="73"/>
      <c r="G105" s="73"/>
      <c r="H105" s="73"/>
      <c r="I105" s="73"/>
      <c r="J105" s="74">
        <f>J258</f>
        <v>0</v>
      </c>
      <c r="L105" s="71"/>
    </row>
    <row r="106" spans="2:12" s="3" customFormat="1" ht="24.95" customHeight="1" x14ac:dyDescent="0.2">
      <c r="B106" s="67"/>
      <c r="D106" s="68" t="s">
        <v>163</v>
      </c>
      <c r="E106" s="69"/>
      <c r="F106" s="69"/>
      <c r="G106" s="69"/>
      <c r="H106" s="69"/>
      <c r="I106" s="69"/>
      <c r="J106" s="70">
        <f>J265</f>
        <v>0</v>
      </c>
      <c r="L106" s="67"/>
    </row>
    <row r="107" spans="2:12" s="4" customFormat="1" ht="19.899999999999999" customHeight="1" x14ac:dyDescent="0.2">
      <c r="B107" s="71"/>
      <c r="D107" s="72" t="s">
        <v>164</v>
      </c>
      <c r="E107" s="73"/>
      <c r="F107" s="73"/>
      <c r="G107" s="73"/>
      <c r="H107" s="73"/>
      <c r="I107" s="73"/>
      <c r="J107" s="74">
        <f>J266</f>
        <v>0</v>
      </c>
      <c r="L107" s="71"/>
    </row>
    <row r="108" spans="2:12" s="4" customFormat="1" ht="19.899999999999999" customHeight="1" x14ac:dyDescent="0.2">
      <c r="B108" s="71"/>
      <c r="D108" s="72" t="s">
        <v>165</v>
      </c>
      <c r="E108" s="73"/>
      <c r="F108" s="73"/>
      <c r="G108" s="73"/>
      <c r="H108" s="73"/>
      <c r="I108" s="73"/>
      <c r="J108" s="74">
        <f>J273</f>
        <v>0</v>
      </c>
      <c r="L108" s="71"/>
    </row>
    <row r="109" spans="2:12" s="3" customFormat="1" ht="24.95" customHeight="1" x14ac:dyDescent="0.2">
      <c r="B109" s="67"/>
      <c r="D109" s="68" t="s">
        <v>166</v>
      </c>
      <c r="E109" s="69"/>
      <c r="F109" s="69"/>
      <c r="G109" s="69"/>
      <c r="H109" s="69"/>
      <c r="I109" s="69"/>
      <c r="J109" s="70">
        <f>J275</f>
        <v>0</v>
      </c>
      <c r="L109" s="67"/>
    </row>
    <row r="110" spans="2:12" s="3" customFormat="1" ht="24.95" customHeight="1" x14ac:dyDescent="0.2">
      <c r="B110" s="67"/>
      <c r="D110" s="68" t="s">
        <v>65</v>
      </c>
      <c r="E110" s="69"/>
      <c r="F110" s="69"/>
      <c r="G110" s="69"/>
      <c r="H110" s="69"/>
      <c r="I110" s="69"/>
      <c r="J110" s="70">
        <f>J279</f>
        <v>0</v>
      </c>
      <c r="L110" s="67"/>
    </row>
    <row r="111" spans="2:12" s="3" customFormat="1" ht="21.75" customHeight="1" x14ac:dyDescent="0.2">
      <c r="B111" s="67"/>
      <c r="D111" s="75" t="s">
        <v>66</v>
      </c>
      <c r="J111" s="76">
        <f>J285</f>
        <v>0</v>
      </c>
      <c r="L111" s="67"/>
    </row>
    <row r="112" spans="2:12" s="1" customFormat="1" ht="21.75" customHeight="1" x14ac:dyDescent="0.2">
      <c r="B112" s="17"/>
      <c r="L112" s="17"/>
    </row>
    <row r="113" spans="2:65" s="1" customFormat="1" ht="6.95" customHeight="1" x14ac:dyDescent="0.2">
      <c r="B113" s="17"/>
      <c r="L113" s="17"/>
    </row>
    <row r="114" spans="2:65" s="1" customFormat="1" ht="29.25" customHeight="1" x14ac:dyDescent="0.2">
      <c r="B114" s="17"/>
      <c r="C114" s="66" t="s">
        <v>67</v>
      </c>
      <c r="J114" s="77">
        <f>ROUND(J115 + J116 + J117 + J118 + J119 + J120,2)</f>
        <v>0</v>
      </c>
      <c r="L114" s="17"/>
      <c r="N114" s="78" t="s">
        <v>25</v>
      </c>
    </row>
    <row r="115" spans="2:65" s="1" customFormat="1" ht="18" customHeight="1" x14ac:dyDescent="0.2">
      <c r="B115" s="17"/>
      <c r="D115" s="162" t="s">
        <v>68</v>
      </c>
      <c r="E115" s="163"/>
      <c r="F115" s="163"/>
      <c r="J115" s="32">
        <v>0</v>
      </c>
      <c r="L115" s="79"/>
      <c r="M115" s="80"/>
      <c r="N115" s="81" t="s">
        <v>27</v>
      </c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2" t="s">
        <v>69</v>
      </c>
      <c r="AZ115" s="80"/>
      <c r="BA115" s="80"/>
      <c r="BB115" s="80"/>
      <c r="BC115" s="80"/>
      <c r="BD115" s="80"/>
      <c r="BE115" s="83">
        <f t="shared" ref="BE115:BE120" si="0">IF(N115="základná",J115,0)</f>
        <v>0</v>
      </c>
      <c r="BF115" s="83">
        <f t="shared" ref="BF115:BF120" si="1">IF(N115="znížená",J115,0)</f>
        <v>0</v>
      </c>
      <c r="BG115" s="83">
        <f t="shared" ref="BG115:BG120" si="2">IF(N115="zákl. prenesená",J115,0)</f>
        <v>0</v>
      </c>
      <c r="BH115" s="83">
        <f t="shared" ref="BH115:BH120" si="3">IF(N115="zníž. prenesená",J115,0)</f>
        <v>0</v>
      </c>
      <c r="BI115" s="83">
        <f t="shared" ref="BI115:BI120" si="4">IF(N115="nulová",J115,0)</f>
        <v>0</v>
      </c>
      <c r="BJ115" s="82" t="s">
        <v>46</v>
      </c>
      <c r="BK115" s="80"/>
      <c r="BL115" s="80"/>
      <c r="BM115" s="80"/>
    </row>
    <row r="116" spans="2:65" s="1" customFormat="1" ht="18" customHeight="1" x14ac:dyDescent="0.2">
      <c r="B116" s="17"/>
      <c r="D116" s="162" t="s">
        <v>70</v>
      </c>
      <c r="E116" s="163"/>
      <c r="F116" s="163"/>
      <c r="J116" s="32">
        <v>0</v>
      </c>
      <c r="L116" s="79"/>
      <c r="M116" s="80"/>
      <c r="N116" s="81" t="s">
        <v>27</v>
      </c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2" t="s">
        <v>69</v>
      </c>
      <c r="AZ116" s="80"/>
      <c r="BA116" s="80"/>
      <c r="BB116" s="80"/>
      <c r="BC116" s="80"/>
      <c r="BD116" s="80"/>
      <c r="BE116" s="83">
        <f t="shared" si="0"/>
        <v>0</v>
      </c>
      <c r="BF116" s="83">
        <f t="shared" si="1"/>
        <v>0</v>
      </c>
      <c r="BG116" s="83">
        <f t="shared" si="2"/>
        <v>0</v>
      </c>
      <c r="BH116" s="83">
        <f t="shared" si="3"/>
        <v>0</v>
      </c>
      <c r="BI116" s="83">
        <f t="shared" si="4"/>
        <v>0</v>
      </c>
      <c r="BJ116" s="82" t="s">
        <v>46</v>
      </c>
      <c r="BK116" s="80"/>
      <c r="BL116" s="80"/>
      <c r="BM116" s="80"/>
    </row>
    <row r="117" spans="2:65" s="1" customFormat="1" ht="18" customHeight="1" x14ac:dyDescent="0.2">
      <c r="B117" s="17"/>
      <c r="D117" s="162" t="s">
        <v>71</v>
      </c>
      <c r="E117" s="163"/>
      <c r="F117" s="163"/>
      <c r="J117" s="32">
        <v>0</v>
      </c>
      <c r="L117" s="79"/>
      <c r="M117" s="80"/>
      <c r="N117" s="81" t="s">
        <v>27</v>
      </c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  <c r="AN117" s="80"/>
      <c r="AO117" s="80"/>
      <c r="AP117" s="80"/>
      <c r="AQ117" s="80"/>
      <c r="AR117" s="80"/>
      <c r="AS117" s="80"/>
      <c r="AT117" s="80"/>
      <c r="AU117" s="80"/>
      <c r="AV117" s="80"/>
      <c r="AW117" s="80"/>
      <c r="AX117" s="80"/>
      <c r="AY117" s="82" t="s">
        <v>69</v>
      </c>
      <c r="AZ117" s="80"/>
      <c r="BA117" s="80"/>
      <c r="BB117" s="80"/>
      <c r="BC117" s="80"/>
      <c r="BD117" s="80"/>
      <c r="BE117" s="83">
        <f t="shared" si="0"/>
        <v>0</v>
      </c>
      <c r="BF117" s="83">
        <f t="shared" si="1"/>
        <v>0</v>
      </c>
      <c r="BG117" s="83">
        <f t="shared" si="2"/>
        <v>0</v>
      </c>
      <c r="BH117" s="83">
        <f t="shared" si="3"/>
        <v>0</v>
      </c>
      <c r="BI117" s="83">
        <f t="shared" si="4"/>
        <v>0</v>
      </c>
      <c r="BJ117" s="82" t="s">
        <v>46</v>
      </c>
      <c r="BK117" s="80"/>
      <c r="BL117" s="80"/>
      <c r="BM117" s="80"/>
    </row>
    <row r="118" spans="2:65" s="1" customFormat="1" ht="18" customHeight="1" x14ac:dyDescent="0.2">
      <c r="B118" s="17"/>
      <c r="D118" s="162" t="s">
        <v>72</v>
      </c>
      <c r="E118" s="163"/>
      <c r="F118" s="163"/>
      <c r="J118" s="32">
        <v>0</v>
      </c>
      <c r="L118" s="79"/>
      <c r="M118" s="80"/>
      <c r="N118" s="81" t="s">
        <v>27</v>
      </c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80"/>
      <c r="AF118" s="80"/>
      <c r="AG118" s="80"/>
      <c r="AH118" s="80"/>
      <c r="AI118" s="80"/>
      <c r="AJ118" s="80"/>
      <c r="AK118" s="80"/>
      <c r="AL118" s="80"/>
      <c r="AM118" s="80"/>
      <c r="AN118" s="80"/>
      <c r="AO118" s="80"/>
      <c r="AP118" s="80"/>
      <c r="AQ118" s="80"/>
      <c r="AR118" s="80"/>
      <c r="AS118" s="80"/>
      <c r="AT118" s="80"/>
      <c r="AU118" s="80"/>
      <c r="AV118" s="80"/>
      <c r="AW118" s="80"/>
      <c r="AX118" s="80"/>
      <c r="AY118" s="82" t="s">
        <v>69</v>
      </c>
      <c r="AZ118" s="80"/>
      <c r="BA118" s="80"/>
      <c r="BB118" s="80"/>
      <c r="BC118" s="80"/>
      <c r="BD118" s="80"/>
      <c r="BE118" s="83">
        <f t="shared" si="0"/>
        <v>0</v>
      </c>
      <c r="BF118" s="83">
        <f t="shared" si="1"/>
        <v>0</v>
      </c>
      <c r="BG118" s="83">
        <f t="shared" si="2"/>
        <v>0</v>
      </c>
      <c r="BH118" s="83">
        <f t="shared" si="3"/>
        <v>0</v>
      </c>
      <c r="BI118" s="83">
        <f t="shared" si="4"/>
        <v>0</v>
      </c>
      <c r="BJ118" s="82" t="s">
        <v>46</v>
      </c>
      <c r="BK118" s="80"/>
      <c r="BL118" s="80"/>
      <c r="BM118" s="80"/>
    </row>
    <row r="119" spans="2:65" s="1" customFormat="1" ht="18" customHeight="1" x14ac:dyDescent="0.2">
      <c r="B119" s="17"/>
      <c r="D119" s="162" t="s">
        <v>73</v>
      </c>
      <c r="E119" s="163"/>
      <c r="F119" s="163"/>
      <c r="J119" s="32">
        <v>0</v>
      </c>
      <c r="L119" s="79"/>
      <c r="M119" s="80"/>
      <c r="N119" s="81" t="s">
        <v>27</v>
      </c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80"/>
      <c r="AF119" s="80"/>
      <c r="AG119" s="80"/>
      <c r="AH119" s="80"/>
      <c r="AI119" s="80"/>
      <c r="AJ119" s="80"/>
      <c r="AK119" s="80"/>
      <c r="AL119" s="80"/>
      <c r="AM119" s="80"/>
      <c r="AN119" s="80"/>
      <c r="AO119" s="80"/>
      <c r="AP119" s="80"/>
      <c r="AQ119" s="80"/>
      <c r="AR119" s="80"/>
      <c r="AS119" s="80"/>
      <c r="AT119" s="80"/>
      <c r="AU119" s="80"/>
      <c r="AV119" s="80"/>
      <c r="AW119" s="80"/>
      <c r="AX119" s="80"/>
      <c r="AY119" s="82" t="s">
        <v>69</v>
      </c>
      <c r="AZ119" s="80"/>
      <c r="BA119" s="80"/>
      <c r="BB119" s="80"/>
      <c r="BC119" s="80"/>
      <c r="BD119" s="80"/>
      <c r="BE119" s="83">
        <f t="shared" si="0"/>
        <v>0</v>
      </c>
      <c r="BF119" s="83">
        <f t="shared" si="1"/>
        <v>0</v>
      </c>
      <c r="BG119" s="83">
        <f t="shared" si="2"/>
        <v>0</v>
      </c>
      <c r="BH119" s="83">
        <f t="shared" si="3"/>
        <v>0</v>
      </c>
      <c r="BI119" s="83">
        <f t="shared" si="4"/>
        <v>0</v>
      </c>
      <c r="BJ119" s="82" t="s">
        <v>46</v>
      </c>
      <c r="BK119" s="80"/>
      <c r="BL119" s="80"/>
      <c r="BM119" s="80"/>
    </row>
    <row r="120" spans="2:65" s="1" customFormat="1" ht="18" customHeight="1" x14ac:dyDescent="0.2">
      <c r="B120" s="17"/>
      <c r="D120" s="31" t="s">
        <v>74</v>
      </c>
      <c r="J120" s="32">
        <f>ROUND(J30*T120,2)</f>
        <v>0</v>
      </c>
      <c r="L120" s="79"/>
      <c r="M120" s="80"/>
      <c r="N120" s="81" t="s">
        <v>27</v>
      </c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80"/>
      <c r="AF120" s="80"/>
      <c r="AG120" s="80"/>
      <c r="AH120" s="80"/>
      <c r="AI120" s="80"/>
      <c r="AJ120" s="80"/>
      <c r="AK120" s="80"/>
      <c r="AL120" s="80"/>
      <c r="AM120" s="80"/>
      <c r="AN120" s="80"/>
      <c r="AO120" s="80"/>
      <c r="AP120" s="80"/>
      <c r="AQ120" s="80"/>
      <c r="AR120" s="80"/>
      <c r="AS120" s="80"/>
      <c r="AT120" s="80"/>
      <c r="AU120" s="80"/>
      <c r="AV120" s="80"/>
      <c r="AW120" s="80"/>
      <c r="AX120" s="80"/>
      <c r="AY120" s="82" t="s">
        <v>75</v>
      </c>
      <c r="AZ120" s="80"/>
      <c r="BA120" s="80"/>
      <c r="BB120" s="80"/>
      <c r="BC120" s="80"/>
      <c r="BD120" s="80"/>
      <c r="BE120" s="83">
        <f t="shared" si="0"/>
        <v>0</v>
      </c>
      <c r="BF120" s="83">
        <f t="shared" si="1"/>
        <v>0</v>
      </c>
      <c r="BG120" s="83">
        <f t="shared" si="2"/>
        <v>0</v>
      </c>
      <c r="BH120" s="83">
        <f t="shared" si="3"/>
        <v>0</v>
      </c>
      <c r="BI120" s="83">
        <f t="shared" si="4"/>
        <v>0</v>
      </c>
      <c r="BJ120" s="82" t="s">
        <v>46</v>
      </c>
      <c r="BK120" s="80"/>
      <c r="BL120" s="80"/>
      <c r="BM120" s="80"/>
    </row>
    <row r="121" spans="2:65" s="1" customFormat="1" x14ac:dyDescent="0.2">
      <c r="B121" s="17"/>
      <c r="L121" s="17"/>
    </row>
    <row r="122" spans="2:65" s="1" customFormat="1" ht="29.25" customHeight="1" x14ac:dyDescent="0.2">
      <c r="B122" s="17"/>
      <c r="C122" s="34" t="s">
        <v>53</v>
      </c>
      <c r="D122" s="35"/>
      <c r="E122" s="35"/>
      <c r="F122" s="35"/>
      <c r="G122" s="35"/>
      <c r="H122" s="35"/>
      <c r="I122" s="35"/>
      <c r="J122" s="36">
        <f>ROUND(J96+J114,2)</f>
        <v>0</v>
      </c>
      <c r="K122" s="35"/>
      <c r="L122" s="17"/>
    </row>
    <row r="123" spans="2:65" s="1" customFormat="1" ht="6.95" customHeight="1" x14ac:dyDescent="0.2">
      <c r="B123" s="18"/>
      <c r="C123" s="19"/>
      <c r="D123" s="19"/>
      <c r="E123" s="19"/>
      <c r="F123" s="19"/>
      <c r="G123" s="19"/>
      <c r="H123" s="19"/>
      <c r="I123" s="19"/>
      <c r="J123" s="19"/>
      <c r="K123" s="19"/>
      <c r="L123" s="17"/>
    </row>
    <row r="127" spans="2:65" s="1" customFormat="1" ht="6.95" customHeight="1" x14ac:dyDescent="0.2">
      <c r="B127" s="20"/>
      <c r="C127" s="21"/>
      <c r="D127" s="21"/>
      <c r="E127" s="21"/>
      <c r="F127" s="21"/>
      <c r="G127" s="21"/>
      <c r="H127" s="21"/>
      <c r="I127" s="21"/>
      <c r="J127" s="21"/>
      <c r="K127" s="21"/>
      <c r="L127" s="17"/>
    </row>
    <row r="128" spans="2:65" s="1" customFormat="1" ht="24.95" customHeight="1" x14ac:dyDescent="0.2">
      <c r="B128" s="17"/>
      <c r="C128" s="12" t="s">
        <v>76</v>
      </c>
      <c r="L128" s="17"/>
    </row>
    <row r="129" spans="2:65" s="1" customFormat="1" ht="6.95" customHeight="1" x14ac:dyDescent="0.2">
      <c r="B129" s="17"/>
      <c r="L129" s="17"/>
    </row>
    <row r="130" spans="2:65" s="1" customFormat="1" ht="12" customHeight="1" x14ac:dyDescent="0.2">
      <c r="B130" s="17"/>
      <c r="C130" s="14" t="s">
        <v>4</v>
      </c>
      <c r="L130" s="17"/>
    </row>
    <row r="131" spans="2:65" s="1" customFormat="1" ht="16.5" customHeight="1" x14ac:dyDescent="0.2">
      <c r="B131" s="17"/>
      <c r="E131" s="164" t="e">
        <f>E7</f>
        <v>#REF!</v>
      </c>
      <c r="F131" s="165"/>
      <c r="G131" s="165"/>
      <c r="H131" s="165"/>
      <c r="L131" s="17"/>
    </row>
    <row r="132" spans="2:65" s="1" customFormat="1" ht="12" customHeight="1" x14ac:dyDescent="0.2">
      <c r="B132" s="17"/>
      <c r="C132" s="14" t="s">
        <v>55</v>
      </c>
      <c r="L132" s="17"/>
    </row>
    <row r="133" spans="2:65" s="1" customFormat="1" ht="30" customHeight="1" x14ac:dyDescent="0.2">
      <c r="B133" s="17"/>
      <c r="E133" s="166" t="str">
        <f>E9</f>
        <v>07 - Strecha 7 hala -  strecha pod vežou kde su odvetrávacie potrubie</v>
      </c>
      <c r="F133" s="167"/>
      <c r="G133" s="167"/>
      <c r="H133" s="167"/>
      <c r="L133" s="17"/>
    </row>
    <row r="134" spans="2:65" s="1" customFormat="1" ht="6.95" customHeight="1" x14ac:dyDescent="0.2">
      <c r="B134" s="17"/>
      <c r="L134" s="17"/>
    </row>
    <row r="135" spans="2:65" s="1" customFormat="1" ht="12" customHeight="1" x14ac:dyDescent="0.2">
      <c r="B135" s="17"/>
      <c r="C135" s="14" t="s">
        <v>7</v>
      </c>
      <c r="F135" s="13" t="str">
        <f>F12</f>
        <v>Bratislava</v>
      </c>
      <c r="I135" s="14" t="s">
        <v>9</v>
      </c>
      <c r="J135" s="22" t="e">
        <f>IF(J12="","",J12)</f>
        <v>#REF!</v>
      </c>
      <c r="L135" s="17"/>
    </row>
    <row r="136" spans="2:65" s="1" customFormat="1" ht="6.95" customHeight="1" x14ac:dyDescent="0.2">
      <c r="B136" s="17"/>
      <c r="L136" s="17"/>
    </row>
    <row r="137" spans="2:65" s="1" customFormat="1" ht="15.2" customHeight="1" x14ac:dyDescent="0.2">
      <c r="B137" s="17"/>
      <c r="C137" s="14" t="s">
        <v>10</v>
      </c>
      <c r="F137" s="13" t="str">
        <f>E15</f>
        <v>Dopravný podnik Bratislava, akciová spoločnosť</v>
      </c>
      <c r="I137" s="14" t="s">
        <v>17</v>
      </c>
      <c r="J137" s="16" t="e">
        <f>E21</f>
        <v>#REF!</v>
      </c>
      <c r="L137" s="17"/>
    </row>
    <row r="138" spans="2:65" s="1" customFormat="1" ht="15.2" customHeight="1" x14ac:dyDescent="0.2">
      <c r="B138" s="17"/>
      <c r="C138" s="14" t="s">
        <v>16</v>
      </c>
      <c r="F138" s="13" t="e">
        <f>IF(E18="","",E18)</f>
        <v>#REF!</v>
      </c>
      <c r="I138" s="14" t="s">
        <v>19</v>
      </c>
      <c r="J138" s="16" t="e">
        <f>E24</f>
        <v>#REF!</v>
      </c>
      <c r="L138" s="17"/>
    </row>
    <row r="139" spans="2:65" s="1" customFormat="1" ht="10.35" customHeight="1" x14ac:dyDescent="0.2">
      <c r="B139" s="17"/>
      <c r="L139" s="17"/>
    </row>
    <row r="140" spans="2:65" s="5" customFormat="1" ht="29.25" customHeight="1" x14ac:dyDescent="0.2">
      <c r="B140" s="84"/>
      <c r="C140" s="85" t="s">
        <v>77</v>
      </c>
      <c r="D140" s="86" t="s">
        <v>42</v>
      </c>
      <c r="E140" s="86" t="s">
        <v>40</v>
      </c>
      <c r="F140" s="86" t="s">
        <v>41</v>
      </c>
      <c r="G140" s="86" t="s">
        <v>78</v>
      </c>
      <c r="H140" s="86" t="s">
        <v>79</v>
      </c>
      <c r="I140" s="86" t="s">
        <v>80</v>
      </c>
      <c r="J140" s="87" t="s">
        <v>59</v>
      </c>
      <c r="K140" s="88" t="s">
        <v>81</v>
      </c>
      <c r="L140" s="84"/>
      <c r="M140" s="24" t="s">
        <v>0</v>
      </c>
      <c r="N140" s="25" t="s">
        <v>25</v>
      </c>
      <c r="O140" s="25" t="s">
        <v>82</v>
      </c>
      <c r="P140" s="25" t="s">
        <v>83</v>
      </c>
      <c r="Q140" s="25" t="s">
        <v>84</v>
      </c>
      <c r="R140" s="25" t="s">
        <v>85</v>
      </c>
      <c r="S140" s="25" t="s">
        <v>86</v>
      </c>
      <c r="T140" s="26" t="s">
        <v>87</v>
      </c>
    </row>
    <row r="141" spans="2:65" s="1" customFormat="1" ht="22.9" customHeight="1" x14ac:dyDescent="0.25">
      <c r="B141" s="17"/>
      <c r="C141" s="29" t="s">
        <v>56</v>
      </c>
      <c r="J141" s="89">
        <f>BK141</f>
        <v>0</v>
      </c>
      <c r="L141" s="17"/>
      <c r="M141" s="27"/>
      <c r="N141" s="28"/>
      <c r="O141" s="28"/>
      <c r="P141" s="90">
        <f>P142+P164+P265+P275+P279+P285</f>
        <v>0</v>
      </c>
      <c r="Q141" s="28"/>
      <c r="R141" s="90">
        <f>R142+R164+R265+R275+R279+R285</f>
        <v>1.085090522</v>
      </c>
      <c r="S141" s="28"/>
      <c r="T141" s="91">
        <f>T142+T164+T265+T275+T279+T285</f>
        <v>0.98816525</v>
      </c>
      <c r="AT141" s="10" t="s">
        <v>43</v>
      </c>
      <c r="AU141" s="10" t="s">
        <v>61</v>
      </c>
      <c r="BK141" s="92">
        <f>BK142+BK164+BK265+BK275+BK279+BK285</f>
        <v>0</v>
      </c>
    </row>
    <row r="142" spans="2:65" s="6" customFormat="1" ht="25.9" customHeight="1" x14ac:dyDescent="0.2">
      <c r="B142" s="93"/>
      <c r="D142" s="94" t="s">
        <v>43</v>
      </c>
      <c r="E142" s="95" t="s">
        <v>88</v>
      </c>
      <c r="F142" s="95" t="s">
        <v>89</v>
      </c>
      <c r="I142" s="96"/>
      <c r="J142" s="76">
        <f>BK142</f>
        <v>0</v>
      </c>
      <c r="L142" s="93"/>
      <c r="M142" s="97"/>
      <c r="P142" s="98">
        <f>P143+P153+P162</f>
        <v>0</v>
      </c>
      <c r="R142" s="98">
        <f>R143+R153+R162</f>
        <v>0.275126657</v>
      </c>
      <c r="T142" s="99">
        <f>T143+T153+T162</f>
        <v>0</v>
      </c>
      <c r="AR142" s="94" t="s">
        <v>45</v>
      </c>
      <c r="AT142" s="100" t="s">
        <v>43</v>
      </c>
      <c r="AU142" s="100" t="s">
        <v>44</v>
      </c>
      <c r="AY142" s="94" t="s">
        <v>90</v>
      </c>
      <c r="BK142" s="101">
        <f>BK143+BK153+BK162</f>
        <v>0</v>
      </c>
    </row>
    <row r="143" spans="2:65" s="6" customFormat="1" ht="22.9" customHeight="1" x14ac:dyDescent="0.2">
      <c r="B143" s="93"/>
      <c r="D143" s="94" t="s">
        <v>43</v>
      </c>
      <c r="E143" s="102" t="s">
        <v>100</v>
      </c>
      <c r="F143" s="102" t="s">
        <v>336</v>
      </c>
      <c r="I143" s="96"/>
      <c r="J143" s="103">
        <f>BK143</f>
        <v>0</v>
      </c>
      <c r="L143" s="93"/>
      <c r="M143" s="97"/>
      <c r="P143" s="98">
        <f>SUM(P144:P152)</f>
        <v>0</v>
      </c>
      <c r="R143" s="98">
        <f>SUM(R144:R152)</f>
        <v>0.275126657</v>
      </c>
      <c r="T143" s="99">
        <f>SUM(T144:T152)</f>
        <v>0</v>
      </c>
      <c r="AR143" s="94" t="s">
        <v>45</v>
      </c>
      <c r="AT143" s="100" t="s">
        <v>43</v>
      </c>
      <c r="AU143" s="100" t="s">
        <v>45</v>
      </c>
      <c r="AY143" s="94" t="s">
        <v>90</v>
      </c>
      <c r="BK143" s="101">
        <f>SUM(BK144:BK152)</f>
        <v>0</v>
      </c>
    </row>
    <row r="144" spans="2:65" s="1" customFormat="1" ht="37.9" customHeight="1" x14ac:dyDescent="0.2">
      <c r="B144" s="17"/>
      <c r="C144" s="104" t="s">
        <v>45</v>
      </c>
      <c r="D144" s="104" t="s">
        <v>91</v>
      </c>
      <c r="E144" s="105" t="s">
        <v>337</v>
      </c>
      <c r="F144" s="106" t="s">
        <v>338</v>
      </c>
      <c r="G144" s="107" t="s">
        <v>92</v>
      </c>
      <c r="H144" s="108">
        <v>18.343</v>
      </c>
      <c r="I144" s="109"/>
      <c r="J144" s="110">
        <f>ROUND(I144*H144,2)</f>
        <v>0</v>
      </c>
      <c r="K144" s="111"/>
      <c r="L144" s="17"/>
      <c r="M144" s="112" t="s">
        <v>0</v>
      </c>
      <c r="N144" s="78" t="s">
        <v>27</v>
      </c>
      <c r="P144" s="113">
        <f>O144*H144</f>
        <v>0</v>
      </c>
      <c r="Q144" s="113">
        <v>6.4000000000000003E-3</v>
      </c>
      <c r="R144" s="113">
        <f>Q144*H144</f>
        <v>0.11739520000000001</v>
      </c>
      <c r="S144" s="113">
        <v>0</v>
      </c>
      <c r="T144" s="114">
        <f>S144*H144</f>
        <v>0</v>
      </c>
      <c r="AR144" s="115" t="s">
        <v>93</v>
      </c>
      <c r="AT144" s="115" t="s">
        <v>91</v>
      </c>
      <c r="AU144" s="115" t="s">
        <v>46</v>
      </c>
      <c r="AY144" s="10" t="s">
        <v>90</v>
      </c>
      <c r="BE144" s="33">
        <f>IF(N144="základná",J144,0)</f>
        <v>0</v>
      </c>
      <c r="BF144" s="33">
        <f>IF(N144="znížená",J144,0)</f>
        <v>0</v>
      </c>
      <c r="BG144" s="33">
        <f>IF(N144="zákl. prenesená",J144,0)</f>
        <v>0</v>
      </c>
      <c r="BH144" s="33">
        <f>IF(N144="zníž. prenesená",J144,0)</f>
        <v>0</v>
      </c>
      <c r="BI144" s="33">
        <f>IF(N144="nulová",J144,0)</f>
        <v>0</v>
      </c>
      <c r="BJ144" s="10" t="s">
        <v>46</v>
      </c>
      <c r="BK144" s="33">
        <f>ROUND(I144*H144,2)</f>
        <v>0</v>
      </c>
      <c r="BL144" s="10" t="s">
        <v>93</v>
      </c>
      <c r="BM144" s="115" t="s">
        <v>532</v>
      </c>
    </row>
    <row r="145" spans="2:65" s="7" customFormat="1" x14ac:dyDescent="0.2">
      <c r="B145" s="127"/>
      <c r="D145" s="128" t="s">
        <v>120</v>
      </c>
      <c r="E145" s="134" t="s">
        <v>0</v>
      </c>
      <c r="F145" s="129" t="s">
        <v>533</v>
      </c>
      <c r="H145" s="130">
        <v>18.343</v>
      </c>
      <c r="I145" s="131"/>
      <c r="L145" s="127"/>
      <c r="M145" s="132"/>
      <c r="T145" s="133"/>
      <c r="AT145" s="134" t="s">
        <v>120</v>
      </c>
      <c r="AU145" s="134" t="s">
        <v>46</v>
      </c>
      <c r="AV145" s="7" t="s">
        <v>46</v>
      </c>
      <c r="AW145" s="7" t="s">
        <v>18</v>
      </c>
      <c r="AX145" s="7" t="s">
        <v>44</v>
      </c>
      <c r="AY145" s="134" t="s">
        <v>90</v>
      </c>
    </row>
    <row r="146" spans="2:65" s="8" customFormat="1" x14ac:dyDescent="0.2">
      <c r="B146" s="149"/>
      <c r="D146" s="128" t="s">
        <v>120</v>
      </c>
      <c r="E146" s="150" t="s">
        <v>334</v>
      </c>
      <c r="F146" s="151" t="s">
        <v>179</v>
      </c>
      <c r="H146" s="152">
        <v>18.343</v>
      </c>
      <c r="I146" s="153"/>
      <c r="L146" s="149"/>
      <c r="M146" s="154"/>
      <c r="T146" s="155"/>
      <c r="AT146" s="150" t="s">
        <v>120</v>
      </c>
      <c r="AU146" s="150" t="s">
        <v>46</v>
      </c>
      <c r="AV146" s="8" t="s">
        <v>93</v>
      </c>
      <c r="AW146" s="8" t="s">
        <v>18</v>
      </c>
      <c r="AX146" s="8" t="s">
        <v>45</v>
      </c>
      <c r="AY146" s="150" t="s">
        <v>90</v>
      </c>
    </row>
    <row r="147" spans="2:65" s="1" customFormat="1" ht="24.2" customHeight="1" x14ac:dyDescent="0.2">
      <c r="B147" s="17"/>
      <c r="C147" s="104" t="s">
        <v>46</v>
      </c>
      <c r="D147" s="104" t="s">
        <v>91</v>
      </c>
      <c r="E147" s="105" t="s">
        <v>339</v>
      </c>
      <c r="F147" s="106" t="s">
        <v>340</v>
      </c>
      <c r="G147" s="107" t="s">
        <v>92</v>
      </c>
      <c r="H147" s="108">
        <v>18.343</v>
      </c>
      <c r="I147" s="109"/>
      <c r="J147" s="110">
        <f>ROUND(I147*H147,2)</f>
        <v>0</v>
      </c>
      <c r="K147" s="111"/>
      <c r="L147" s="17"/>
      <c r="M147" s="112" t="s">
        <v>0</v>
      </c>
      <c r="N147" s="78" t="s">
        <v>27</v>
      </c>
      <c r="P147" s="113">
        <f>O147*H147</f>
        <v>0</v>
      </c>
      <c r="Q147" s="113">
        <v>2.2499999999999999E-4</v>
      </c>
      <c r="R147" s="113">
        <f>Q147*H147</f>
        <v>4.1271750000000003E-3</v>
      </c>
      <c r="S147" s="113">
        <v>0</v>
      </c>
      <c r="T147" s="114">
        <f>S147*H147</f>
        <v>0</v>
      </c>
      <c r="AR147" s="115" t="s">
        <v>93</v>
      </c>
      <c r="AT147" s="115" t="s">
        <v>91</v>
      </c>
      <c r="AU147" s="115" t="s">
        <v>46</v>
      </c>
      <c r="AY147" s="10" t="s">
        <v>90</v>
      </c>
      <c r="BE147" s="33">
        <f>IF(N147="základná",J147,0)</f>
        <v>0</v>
      </c>
      <c r="BF147" s="33">
        <f>IF(N147="znížená",J147,0)</f>
        <v>0</v>
      </c>
      <c r="BG147" s="33">
        <f>IF(N147="zákl. prenesená",J147,0)</f>
        <v>0</v>
      </c>
      <c r="BH147" s="33">
        <f>IF(N147="zníž. prenesená",J147,0)</f>
        <v>0</v>
      </c>
      <c r="BI147" s="33">
        <f>IF(N147="nulová",J147,0)</f>
        <v>0</v>
      </c>
      <c r="BJ147" s="10" t="s">
        <v>46</v>
      </c>
      <c r="BK147" s="33">
        <f>ROUND(I147*H147,2)</f>
        <v>0</v>
      </c>
      <c r="BL147" s="10" t="s">
        <v>93</v>
      </c>
      <c r="BM147" s="115" t="s">
        <v>534</v>
      </c>
    </row>
    <row r="148" spans="2:65" s="7" customFormat="1" x14ac:dyDescent="0.2">
      <c r="B148" s="127"/>
      <c r="D148" s="128" t="s">
        <v>120</v>
      </c>
      <c r="E148" s="134" t="s">
        <v>0</v>
      </c>
      <c r="F148" s="129" t="s">
        <v>334</v>
      </c>
      <c r="H148" s="130">
        <v>18.343</v>
      </c>
      <c r="I148" s="131"/>
      <c r="L148" s="127"/>
      <c r="M148" s="132"/>
      <c r="T148" s="133"/>
      <c r="AT148" s="134" t="s">
        <v>120</v>
      </c>
      <c r="AU148" s="134" t="s">
        <v>46</v>
      </c>
      <c r="AV148" s="7" t="s">
        <v>46</v>
      </c>
      <c r="AW148" s="7" t="s">
        <v>18</v>
      </c>
      <c r="AX148" s="7" t="s">
        <v>45</v>
      </c>
      <c r="AY148" s="134" t="s">
        <v>90</v>
      </c>
    </row>
    <row r="149" spans="2:65" s="1" customFormat="1" ht="24.2" customHeight="1" x14ac:dyDescent="0.2">
      <c r="B149" s="17"/>
      <c r="C149" s="104" t="s">
        <v>95</v>
      </c>
      <c r="D149" s="104" t="s">
        <v>91</v>
      </c>
      <c r="E149" s="105" t="s">
        <v>341</v>
      </c>
      <c r="F149" s="106" t="s">
        <v>342</v>
      </c>
      <c r="G149" s="107" t="s">
        <v>92</v>
      </c>
      <c r="H149" s="108">
        <v>18.343</v>
      </c>
      <c r="I149" s="109"/>
      <c r="J149" s="110">
        <f>ROUND(I149*H149,2)</f>
        <v>0</v>
      </c>
      <c r="K149" s="111"/>
      <c r="L149" s="17"/>
      <c r="M149" s="112" t="s">
        <v>0</v>
      </c>
      <c r="N149" s="78" t="s">
        <v>27</v>
      </c>
      <c r="P149" s="113">
        <f>O149*H149</f>
        <v>0</v>
      </c>
      <c r="Q149" s="113">
        <v>3.2200000000000002E-3</v>
      </c>
      <c r="R149" s="113">
        <f>Q149*H149</f>
        <v>5.9064460000000006E-2</v>
      </c>
      <c r="S149" s="113">
        <v>0</v>
      </c>
      <c r="T149" s="114">
        <f>S149*H149</f>
        <v>0</v>
      </c>
      <c r="AR149" s="115" t="s">
        <v>93</v>
      </c>
      <c r="AT149" s="115" t="s">
        <v>91</v>
      </c>
      <c r="AU149" s="115" t="s">
        <v>46</v>
      </c>
      <c r="AY149" s="10" t="s">
        <v>90</v>
      </c>
      <c r="BE149" s="33">
        <f>IF(N149="základná",J149,0)</f>
        <v>0</v>
      </c>
      <c r="BF149" s="33">
        <f>IF(N149="znížená",J149,0)</f>
        <v>0</v>
      </c>
      <c r="BG149" s="33">
        <f>IF(N149="zákl. prenesená",J149,0)</f>
        <v>0</v>
      </c>
      <c r="BH149" s="33">
        <f>IF(N149="zníž. prenesená",J149,0)</f>
        <v>0</v>
      </c>
      <c r="BI149" s="33">
        <f>IF(N149="nulová",J149,0)</f>
        <v>0</v>
      </c>
      <c r="BJ149" s="10" t="s">
        <v>46</v>
      </c>
      <c r="BK149" s="33">
        <f>ROUND(I149*H149,2)</f>
        <v>0</v>
      </c>
      <c r="BL149" s="10" t="s">
        <v>93</v>
      </c>
      <c r="BM149" s="115" t="s">
        <v>535</v>
      </c>
    </row>
    <row r="150" spans="2:65" s="7" customFormat="1" x14ac:dyDescent="0.2">
      <c r="B150" s="127"/>
      <c r="D150" s="128" t="s">
        <v>120</v>
      </c>
      <c r="E150" s="134" t="s">
        <v>0</v>
      </c>
      <c r="F150" s="129" t="s">
        <v>334</v>
      </c>
      <c r="H150" s="130">
        <v>18.343</v>
      </c>
      <c r="I150" s="131"/>
      <c r="L150" s="127"/>
      <c r="M150" s="132"/>
      <c r="T150" s="133"/>
      <c r="AT150" s="134" t="s">
        <v>120</v>
      </c>
      <c r="AU150" s="134" t="s">
        <v>46</v>
      </c>
      <c r="AV150" s="7" t="s">
        <v>46</v>
      </c>
      <c r="AW150" s="7" t="s">
        <v>18</v>
      </c>
      <c r="AX150" s="7" t="s">
        <v>45</v>
      </c>
      <c r="AY150" s="134" t="s">
        <v>90</v>
      </c>
    </row>
    <row r="151" spans="2:65" s="1" customFormat="1" ht="24.2" customHeight="1" x14ac:dyDescent="0.2">
      <c r="B151" s="17"/>
      <c r="C151" s="104" t="s">
        <v>93</v>
      </c>
      <c r="D151" s="104" t="s">
        <v>91</v>
      </c>
      <c r="E151" s="105" t="s">
        <v>343</v>
      </c>
      <c r="F151" s="106" t="s">
        <v>344</v>
      </c>
      <c r="G151" s="107" t="s">
        <v>92</v>
      </c>
      <c r="H151" s="108">
        <v>18.343</v>
      </c>
      <c r="I151" s="109"/>
      <c r="J151" s="110">
        <f>ROUND(I151*H151,2)</f>
        <v>0</v>
      </c>
      <c r="K151" s="111"/>
      <c r="L151" s="17"/>
      <c r="M151" s="112" t="s">
        <v>0</v>
      </c>
      <c r="N151" s="78" t="s">
        <v>27</v>
      </c>
      <c r="P151" s="113">
        <f>O151*H151</f>
        <v>0</v>
      </c>
      <c r="Q151" s="113">
        <v>5.1539999999999997E-3</v>
      </c>
      <c r="R151" s="113">
        <f>Q151*H151</f>
        <v>9.4539821999999996E-2</v>
      </c>
      <c r="S151" s="113">
        <v>0</v>
      </c>
      <c r="T151" s="114">
        <f>S151*H151</f>
        <v>0</v>
      </c>
      <c r="AR151" s="115" t="s">
        <v>93</v>
      </c>
      <c r="AT151" s="115" t="s">
        <v>91</v>
      </c>
      <c r="AU151" s="115" t="s">
        <v>46</v>
      </c>
      <c r="AY151" s="10" t="s">
        <v>90</v>
      </c>
      <c r="BE151" s="33">
        <f>IF(N151="základná",J151,0)</f>
        <v>0</v>
      </c>
      <c r="BF151" s="33">
        <f>IF(N151="znížená",J151,0)</f>
        <v>0</v>
      </c>
      <c r="BG151" s="33">
        <f>IF(N151="zákl. prenesená",J151,0)</f>
        <v>0</v>
      </c>
      <c r="BH151" s="33">
        <f>IF(N151="zníž. prenesená",J151,0)</f>
        <v>0</v>
      </c>
      <c r="BI151" s="33">
        <f>IF(N151="nulová",J151,0)</f>
        <v>0</v>
      </c>
      <c r="BJ151" s="10" t="s">
        <v>46</v>
      </c>
      <c r="BK151" s="33">
        <f>ROUND(I151*H151,2)</f>
        <v>0</v>
      </c>
      <c r="BL151" s="10" t="s">
        <v>93</v>
      </c>
      <c r="BM151" s="115" t="s">
        <v>536</v>
      </c>
    </row>
    <row r="152" spans="2:65" s="7" customFormat="1" x14ac:dyDescent="0.2">
      <c r="B152" s="127"/>
      <c r="D152" s="128" t="s">
        <v>120</v>
      </c>
      <c r="E152" s="134" t="s">
        <v>0</v>
      </c>
      <c r="F152" s="129" t="s">
        <v>334</v>
      </c>
      <c r="H152" s="130">
        <v>18.343</v>
      </c>
      <c r="I152" s="131"/>
      <c r="L152" s="127"/>
      <c r="M152" s="132"/>
      <c r="T152" s="133"/>
      <c r="AT152" s="134" t="s">
        <v>120</v>
      </c>
      <c r="AU152" s="134" t="s">
        <v>46</v>
      </c>
      <c r="AV152" s="7" t="s">
        <v>46</v>
      </c>
      <c r="AW152" s="7" t="s">
        <v>18</v>
      </c>
      <c r="AX152" s="7" t="s">
        <v>45</v>
      </c>
      <c r="AY152" s="134" t="s">
        <v>90</v>
      </c>
    </row>
    <row r="153" spans="2:65" s="6" customFormat="1" ht="22.9" customHeight="1" x14ac:dyDescent="0.2">
      <c r="B153" s="93"/>
      <c r="D153" s="94" t="s">
        <v>43</v>
      </c>
      <c r="E153" s="102" t="s">
        <v>98</v>
      </c>
      <c r="F153" s="102" t="s">
        <v>99</v>
      </c>
      <c r="I153" s="96"/>
      <c r="J153" s="103">
        <f>BK153</f>
        <v>0</v>
      </c>
      <c r="L153" s="93"/>
      <c r="M153" s="97"/>
      <c r="P153" s="98">
        <f>SUM(P154:P161)</f>
        <v>0</v>
      </c>
      <c r="R153" s="98">
        <f>SUM(R154:R161)</f>
        <v>0</v>
      </c>
      <c r="T153" s="99">
        <f>SUM(T154:T161)</f>
        <v>0</v>
      </c>
      <c r="AR153" s="94" t="s">
        <v>45</v>
      </c>
      <c r="AT153" s="100" t="s">
        <v>43</v>
      </c>
      <c r="AU153" s="100" t="s">
        <v>45</v>
      </c>
      <c r="AY153" s="94" t="s">
        <v>90</v>
      </c>
      <c r="BK153" s="101">
        <f>SUM(BK154:BK161)</f>
        <v>0</v>
      </c>
    </row>
    <row r="154" spans="2:65" s="1" customFormat="1" ht="21.75" customHeight="1" x14ac:dyDescent="0.2">
      <c r="B154" s="17"/>
      <c r="C154" s="104" t="s">
        <v>94</v>
      </c>
      <c r="D154" s="104" t="s">
        <v>91</v>
      </c>
      <c r="E154" s="105" t="s">
        <v>167</v>
      </c>
      <c r="F154" s="106" t="s">
        <v>168</v>
      </c>
      <c r="G154" s="107" t="s">
        <v>101</v>
      </c>
      <c r="H154" s="108">
        <v>0.97099999999999997</v>
      </c>
      <c r="I154" s="109"/>
      <c r="J154" s="110">
        <f>ROUND(I154*H154,2)</f>
        <v>0</v>
      </c>
      <c r="K154" s="111"/>
      <c r="L154" s="17"/>
      <c r="M154" s="112" t="s">
        <v>0</v>
      </c>
      <c r="N154" s="78" t="s">
        <v>27</v>
      </c>
      <c r="P154" s="113">
        <f>O154*H154</f>
        <v>0</v>
      </c>
      <c r="Q154" s="113">
        <v>0</v>
      </c>
      <c r="R154" s="113">
        <f>Q154*H154</f>
        <v>0</v>
      </c>
      <c r="S154" s="113">
        <v>0</v>
      </c>
      <c r="T154" s="114">
        <f>S154*H154</f>
        <v>0</v>
      </c>
      <c r="AR154" s="115" t="s">
        <v>93</v>
      </c>
      <c r="AT154" s="115" t="s">
        <v>91</v>
      </c>
      <c r="AU154" s="115" t="s">
        <v>46</v>
      </c>
      <c r="AY154" s="10" t="s">
        <v>90</v>
      </c>
      <c r="BE154" s="33">
        <f>IF(N154="základná",J154,0)</f>
        <v>0</v>
      </c>
      <c r="BF154" s="33">
        <f>IF(N154="znížená",J154,0)</f>
        <v>0</v>
      </c>
      <c r="BG154" s="33">
        <f>IF(N154="zákl. prenesená",J154,0)</f>
        <v>0</v>
      </c>
      <c r="BH154" s="33">
        <f>IF(N154="zníž. prenesená",J154,0)</f>
        <v>0</v>
      </c>
      <c r="BI154" s="33">
        <f>IF(N154="nulová",J154,0)</f>
        <v>0</v>
      </c>
      <c r="BJ154" s="10" t="s">
        <v>46</v>
      </c>
      <c r="BK154" s="33">
        <f>ROUND(I154*H154,2)</f>
        <v>0</v>
      </c>
      <c r="BL154" s="10" t="s">
        <v>93</v>
      </c>
      <c r="BM154" s="115" t="s">
        <v>345</v>
      </c>
    </row>
    <row r="155" spans="2:65" s="1" customFormat="1" ht="21.75" customHeight="1" x14ac:dyDescent="0.2">
      <c r="B155" s="17"/>
      <c r="C155" s="104" t="s">
        <v>100</v>
      </c>
      <c r="D155" s="104" t="s">
        <v>91</v>
      </c>
      <c r="E155" s="105" t="s">
        <v>115</v>
      </c>
      <c r="F155" s="106" t="s">
        <v>116</v>
      </c>
      <c r="G155" s="107" t="s">
        <v>101</v>
      </c>
      <c r="H155" s="108">
        <v>0.97099999999999997</v>
      </c>
      <c r="I155" s="109"/>
      <c r="J155" s="110">
        <f>ROUND(I155*H155,2)</f>
        <v>0</v>
      </c>
      <c r="K155" s="111"/>
      <c r="L155" s="17"/>
      <c r="M155" s="112" t="s">
        <v>0</v>
      </c>
      <c r="N155" s="78" t="s">
        <v>27</v>
      </c>
      <c r="P155" s="113">
        <f>O155*H155</f>
        <v>0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AR155" s="115" t="s">
        <v>93</v>
      </c>
      <c r="AT155" s="115" t="s">
        <v>91</v>
      </c>
      <c r="AU155" s="115" t="s">
        <v>46</v>
      </c>
      <c r="AY155" s="10" t="s">
        <v>90</v>
      </c>
      <c r="BE155" s="33">
        <f>IF(N155="základná",J155,0)</f>
        <v>0</v>
      </c>
      <c r="BF155" s="33">
        <f>IF(N155="znížená",J155,0)</f>
        <v>0</v>
      </c>
      <c r="BG155" s="33">
        <f>IF(N155="zákl. prenesená",J155,0)</f>
        <v>0</v>
      </c>
      <c r="BH155" s="33">
        <f>IF(N155="zníž. prenesená",J155,0)</f>
        <v>0</v>
      </c>
      <c r="BI155" s="33">
        <f>IF(N155="nulová",J155,0)</f>
        <v>0</v>
      </c>
      <c r="BJ155" s="10" t="s">
        <v>46</v>
      </c>
      <c r="BK155" s="33">
        <f>ROUND(I155*H155,2)</f>
        <v>0</v>
      </c>
      <c r="BL155" s="10" t="s">
        <v>93</v>
      </c>
      <c r="BM155" s="115" t="s">
        <v>346</v>
      </c>
    </row>
    <row r="156" spans="2:65" s="1" customFormat="1" ht="24.2" customHeight="1" x14ac:dyDescent="0.2">
      <c r="B156" s="17"/>
      <c r="C156" s="104" t="s">
        <v>102</v>
      </c>
      <c r="D156" s="104" t="s">
        <v>91</v>
      </c>
      <c r="E156" s="105" t="s">
        <v>118</v>
      </c>
      <c r="F156" s="106" t="s">
        <v>119</v>
      </c>
      <c r="G156" s="107" t="s">
        <v>101</v>
      </c>
      <c r="H156" s="108">
        <v>22.332999999999998</v>
      </c>
      <c r="I156" s="109"/>
      <c r="J156" s="110">
        <f>ROUND(I156*H156,2)</f>
        <v>0</v>
      </c>
      <c r="K156" s="111"/>
      <c r="L156" s="17"/>
      <c r="M156" s="112" t="s">
        <v>0</v>
      </c>
      <c r="N156" s="78" t="s">
        <v>27</v>
      </c>
      <c r="P156" s="113">
        <f>O156*H156</f>
        <v>0</v>
      </c>
      <c r="Q156" s="113">
        <v>0</v>
      </c>
      <c r="R156" s="113">
        <f>Q156*H156</f>
        <v>0</v>
      </c>
      <c r="S156" s="113">
        <v>0</v>
      </c>
      <c r="T156" s="114">
        <f>S156*H156</f>
        <v>0</v>
      </c>
      <c r="AR156" s="115" t="s">
        <v>93</v>
      </c>
      <c r="AT156" s="115" t="s">
        <v>91</v>
      </c>
      <c r="AU156" s="115" t="s">
        <v>46</v>
      </c>
      <c r="AY156" s="10" t="s">
        <v>90</v>
      </c>
      <c r="BE156" s="33">
        <f>IF(N156="základná",J156,0)</f>
        <v>0</v>
      </c>
      <c r="BF156" s="33">
        <f>IF(N156="znížená",J156,0)</f>
        <v>0</v>
      </c>
      <c r="BG156" s="33">
        <f>IF(N156="zákl. prenesená",J156,0)</f>
        <v>0</v>
      </c>
      <c r="BH156" s="33">
        <f>IF(N156="zníž. prenesená",J156,0)</f>
        <v>0</v>
      </c>
      <c r="BI156" s="33">
        <f>IF(N156="nulová",J156,0)</f>
        <v>0</v>
      </c>
      <c r="BJ156" s="10" t="s">
        <v>46</v>
      </c>
      <c r="BK156" s="33">
        <f>ROUND(I156*H156,2)</f>
        <v>0</v>
      </c>
      <c r="BL156" s="10" t="s">
        <v>93</v>
      </c>
      <c r="BM156" s="115" t="s">
        <v>347</v>
      </c>
    </row>
    <row r="157" spans="2:65" s="7" customFormat="1" x14ac:dyDescent="0.2">
      <c r="B157" s="127"/>
      <c r="D157" s="128" t="s">
        <v>120</v>
      </c>
      <c r="F157" s="129" t="s">
        <v>537</v>
      </c>
      <c r="H157" s="130">
        <v>22.332999999999998</v>
      </c>
      <c r="I157" s="131"/>
      <c r="L157" s="127"/>
      <c r="M157" s="132"/>
      <c r="T157" s="133"/>
      <c r="AT157" s="134" t="s">
        <v>120</v>
      </c>
      <c r="AU157" s="134" t="s">
        <v>46</v>
      </c>
      <c r="AV157" s="7" t="s">
        <v>46</v>
      </c>
      <c r="AW157" s="7" t="s">
        <v>1</v>
      </c>
      <c r="AX157" s="7" t="s">
        <v>45</v>
      </c>
      <c r="AY157" s="134" t="s">
        <v>90</v>
      </c>
    </row>
    <row r="158" spans="2:65" s="1" customFormat="1" ht="24.2" customHeight="1" x14ac:dyDescent="0.2">
      <c r="B158" s="17"/>
      <c r="C158" s="104" t="s">
        <v>96</v>
      </c>
      <c r="D158" s="104" t="s">
        <v>91</v>
      </c>
      <c r="E158" s="105" t="s">
        <v>122</v>
      </c>
      <c r="F158" s="106" t="s">
        <v>123</v>
      </c>
      <c r="G158" s="107" t="s">
        <v>101</v>
      </c>
      <c r="H158" s="108">
        <v>0.97099999999999997</v>
      </c>
      <c r="I158" s="109"/>
      <c r="J158" s="110">
        <f>ROUND(I158*H158,2)</f>
        <v>0</v>
      </c>
      <c r="K158" s="111"/>
      <c r="L158" s="17"/>
      <c r="M158" s="112" t="s">
        <v>0</v>
      </c>
      <c r="N158" s="78" t="s">
        <v>27</v>
      </c>
      <c r="P158" s="113">
        <f>O158*H158</f>
        <v>0</v>
      </c>
      <c r="Q158" s="113">
        <v>0</v>
      </c>
      <c r="R158" s="113">
        <f>Q158*H158</f>
        <v>0</v>
      </c>
      <c r="S158" s="113">
        <v>0</v>
      </c>
      <c r="T158" s="114">
        <f>S158*H158</f>
        <v>0</v>
      </c>
      <c r="AR158" s="115" t="s">
        <v>93</v>
      </c>
      <c r="AT158" s="115" t="s">
        <v>91</v>
      </c>
      <c r="AU158" s="115" t="s">
        <v>46</v>
      </c>
      <c r="AY158" s="10" t="s">
        <v>90</v>
      </c>
      <c r="BE158" s="33">
        <f>IF(N158="základná",J158,0)</f>
        <v>0</v>
      </c>
      <c r="BF158" s="33">
        <f>IF(N158="znížená",J158,0)</f>
        <v>0</v>
      </c>
      <c r="BG158" s="33">
        <f>IF(N158="zákl. prenesená",J158,0)</f>
        <v>0</v>
      </c>
      <c r="BH158" s="33">
        <f>IF(N158="zníž. prenesená",J158,0)</f>
        <v>0</v>
      </c>
      <c r="BI158" s="33">
        <f>IF(N158="nulová",J158,0)</f>
        <v>0</v>
      </c>
      <c r="BJ158" s="10" t="s">
        <v>46</v>
      </c>
      <c r="BK158" s="33">
        <f>ROUND(I158*H158,2)</f>
        <v>0</v>
      </c>
      <c r="BL158" s="10" t="s">
        <v>93</v>
      </c>
      <c r="BM158" s="115" t="s">
        <v>348</v>
      </c>
    </row>
    <row r="159" spans="2:65" s="1" customFormat="1" ht="24.2" customHeight="1" x14ac:dyDescent="0.2">
      <c r="B159" s="17"/>
      <c r="C159" s="104" t="s">
        <v>98</v>
      </c>
      <c r="D159" s="104" t="s">
        <v>91</v>
      </c>
      <c r="E159" s="105" t="s">
        <v>125</v>
      </c>
      <c r="F159" s="106" t="s">
        <v>126</v>
      </c>
      <c r="G159" s="107" t="s">
        <v>101</v>
      </c>
      <c r="H159" s="108">
        <v>0.97099999999999997</v>
      </c>
      <c r="I159" s="109"/>
      <c r="J159" s="110">
        <f>ROUND(I159*H159,2)</f>
        <v>0</v>
      </c>
      <c r="K159" s="111"/>
      <c r="L159" s="17"/>
      <c r="M159" s="112" t="s">
        <v>0</v>
      </c>
      <c r="N159" s="78" t="s">
        <v>27</v>
      </c>
      <c r="P159" s="113">
        <f>O159*H159</f>
        <v>0</v>
      </c>
      <c r="Q159" s="113">
        <v>0</v>
      </c>
      <c r="R159" s="113">
        <f>Q159*H159</f>
        <v>0</v>
      </c>
      <c r="S159" s="113">
        <v>0</v>
      </c>
      <c r="T159" s="114">
        <f>S159*H159</f>
        <v>0</v>
      </c>
      <c r="AR159" s="115" t="s">
        <v>93</v>
      </c>
      <c r="AT159" s="115" t="s">
        <v>91</v>
      </c>
      <c r="AU159" s="115" t="s">
        <v>46</v>
      </c>
      <c r="AY159" s="10" t="s">
        <v>90</v>
      </c>
      <c r="BE159" s="33">
        <f>IF(N159="základná",J159,0)</f>
        <v>0</v>
      </c>
      <c r="BF159" s="33">
        <f>IF(N159="znížená",J159,0)</f>
        <v>0</v>
      </c>
      <c r="BG159" s="33">
        <f>IF(N159="zákl. prenesená",J159,0)</f>
        <v>0</v>
      </c>
      <c r="BH159" s="33">
        <f>IF(N159="zníž. prenesená",J159,0)</f>
        <v>0</v>
      </c>
      <c r="BI159" s="33">
        <f>IF(N159="nulová",J159,0)</f>
        <v>0</v>
      </c>
      <c r="BJ159" s="10" t="s">
        <v>46</v>
      </c>
      <c r="BK159" s="33">
        <f>ROUND(I159*H159,2)</f>
        <v>0</v>
      </c>
      <c r="BL159" s="10" t="s">
        <v>93</v>
      </c>
      <c r="BM159" s="115" t="s">
        <v>349</v>
      </c>
    </row>
    <row r="160" spans="2:65" s="1" customFormat="1" ht="24.2" customHeight="1" x14ac:dyDescent="0.2">
      <c r="B160" s="17"/>
      <c r="C160" s="104" t="s">
        <v>104</v>
      </c>
      <c r="D160" s="104" t="s">
        <v>91</v>
      </c>
      <c r="E160" s="105" t="s">
        <v>169</v>
      </c>
      <c r="F160" s="106" t="s">
        <v>170</v>
      </c>
      <c r="G160" s="107" t="s">
        <v>101</v>
      </c>
      <c r="H160" s="108">
        <v>0.97099999999999997</v>
      </c>
      <c r="I160" s="109"/>
      <c r="J160" s="110">
        <f>ROUND(I160*H160,2)</f>
        <v>0</v>
      </c>
      <c r="K160" s="111"/>
      <c r="L160" s="17"/>
      <c r="M160" s="112" t="s">
        <v>0</v>
      </c>
      <c r="N160" s="78" t="s">
        <v>27</v>
      </c>
      <c r="P160" s="113">
        <f>O160*H160</f>
        <v>0</v>
      </c>
      <c r="Q160" s="113">
        <v>0</v>
      </c>
      <c r="R160" s="113">
        <f>Q160*H160</f>
        <v>0</v>
      </c>
      <c r="S160" s="113">
        <v>0</v>
      </c>
      <c r="T160" s="114">
        <f>S160*H160</f>
        <v>0</v>
      </c>
      <c r="AR160" s="115" t="s">
        <v>93</v>
      </c>
      <c r="AT160" s="115" t="s">
        <v>91</v>
      </c>
      <c r="AU160" s="115" t="s">
        <v>46</v>
      </c>
      <c r="AY160" s="10" t="s">
        <v>90</v>
      </c>
      <c r="BE160" s="33">
        <f>IF(N160="základná",J160,0)</f>
        <v>0</v>
      </c>
      <c r="BF160" s="33">
        <f>IF(N160="znížená",J160,0)</f>
        <v>0</v>
      </c>
      <c r="BG160" s="33">
        <f>IF(N160="zákl. prenesená",J160,0)</f>
        <v>0</v>
      </c>
      <c r="BH160" s="33">
        <f>IF(N160="zníž. prenesená",J160,0)</f>
        <v>0</v>
      </c>
      <c r="BI160" s="33">
        <f>IF(N160="nulová",J160,0)</f>
        <v>0</v>
      </c>
      <c r="BJ160" s="10" t="s">
        <v>46</v>
      </c>
      <c r="BK160" s="33">
        <f>ROUND(I160*H160,2)</f>
        <v>0</v>
      </c>
      <c r="BL160" s="10" t="s">
        <v>93</v>
      </c>
      <c r="BM160" s="115" t="s">
        <v>350</v>
      </c>
    </row>
    <row r="161" spans="2:65" s="1" customFormat="1" ht="24.2" customHeight="1" x14ac:dyDescent="0.2">
      <c r="B161" s="17"/>
      <c r="C161" s="104" t="s">
        <v>105</v>
      </c>
      <c r="D161" s="104" t="s">
        <v>91</v>
      </c>
      <c r="E161" s="105" t="s">
        <v>171</v>
      </c>
      <c r="F161" s="106" t="s">
        <v>172</v>
      </c>
      <c r="G161" s="107" t="s">
        <v>101</v>
      </c>
      <c r="H161" s="108">
        <v>0.97099999999999997</v>
      </c>
      <c r="I161" s="109"/>
      <c r="J161" s="110">
        <f>ROUND(I161*H161,2)</f>
        <v>0</v>
      </c>
      <c r="K161" s="111"/>
      <c r="L161" s="17"/>
      <c r="M161" s="112" t="s">
        <v>0</v>
      </c>
      <c r="N161" s="78" t="s">
        <v>27</v>
      </c>
      <c r="P161" s="113">
        <f>O161*H161</f>
        <v>0</v>
      </c>
      <c r="Q161" s="113">
        <v>0</v>
      </c>
      <c r="R161" s="113">
        <f>Q161*H161</f>
        <v>0</v>
      </c>
      <c r="S161" s="113">
        <v>0</v>
      </c>
      <c r="T161" s="114">
        <f>S161*H161</f>
        <v>0</v>
      </c>
      <c r="AR161" s="115" t="s">
        <v>93</v>
      </c>
      <c r="AT161" s="115" t="s">
        <v>91</v>
      </c>
      <c r="AU161" s="115" t="s">
        <v>46</v>
      </c>
      <c r="AY161" s="10" t="s">
        <v>90</v>
      </c>
      <c r="BE161" s="33">
        <f>IF(N161="základná",J161,0)</f>
        <v>0</v>
      </c>
      <c r="BF161" s="33">
        <f>IF(N161="znížená",J161,0)</f>
        <v>0</v>
      </c>
      <c r="BG161" s="33">
        <f>IF(N161="zákl. prenesená",J161,0)</f>
        <v>0</v>
      </c>
      <c r="BH161" s="33">
        <f>IF(N161="zníž. prenesená",J161,0)</f>
        <v>0</v>
      </c>
      <c r="BI161" s="33">
        <f>IF(N161="nulová",J161,0)</f>
        <v>0</v>
      </c>
      <c r="BJ161" s="10" t="s">
        <v>46</v>
      </c>
      <c r="BK161" s="33">
        <f>ROUND(I161*H161,2)</f>
        <v>0</v>
      </c>
      <c r="BL161" s="10" t="s">
        <v>93</v>
      </c>
      <c r="BM161" s="115" t="s">
        <v>538</v>
      </c>
    </row>
    <row r="162" spans="2:65" s="6" customFormat="1" ht="22.9" customHeight="1" x14ac:dyDescent="0.2">
      <c r="B162" s="93"/>
      <c r="D162" s="94" t="s">
        <v>43</v>
      </c>
      <c r="E162" s="102" t="s">
        <v>129</v>
      </c>
      <c r="F162" s="102" t="s">
        <v>130</v>
      </c>
      <c r="I162" s="96"/>
      <c r="J162" s="103">
        <f>BK162</f>
        <v>0</v>
      </c>
      <c r="L162" s="93"/>
      <c r="M162" s="97"/>
      <c r="P162" s="98">
        <f>P163</f>
        <v>0</v>
      </c>
      <c r="R162" s="98">
        <f>R163</f>
        <v>0</v>
      </c>
      <c r="T162" s="99">
        <f>T163</f>
        <v>0</v>
      </c>
      <c r="AR162" s="94" t="s">
        <v>45</v>
      </c>
      <c r="AT162" s="100" t="s">
        <v>43</v>
      </c>
      <c r="AU162" s="100" t="s">
        <v>45</v>
      </c>
      <c r="AY162" s="94" t="s">
        <v>90</v>
      </c>
      <c r="BK162" s="101">
        <f>BK163</f>
        <v>0</v>
      </c>
    </row>
    <row r="163" spans="2:65" s="1" customFormat="1" ht="24.2" customHeight="1" x14ac:dyDescent="0.2">
      <c r="B163" s="17"/>
      <c r="C163" s="104" t="s">
        <v>107</v>
      </c>
      <c r="D163" s="104" t="s">
        <v>91</v>
      </c>
      <c r="E163" s="105" t="s">
        <v>351</v>
      </c>
      <c r="F163" s="106" t="s">
        <v>352</v>
      </c>
      <c r="G163" s="107" t="s">
        <v>101</v>
      </c>
      <c r="H163" s="108">
        <v>0.27900000000000003</v>
      </c>
      <c r="I163" s="109"/>
      <c r="J163" s="110">
        <f>ROUND(I163*H163,2)</f>
        <v>0</v>
      </c>
      <c r="K163" s="111"/>
      <c r="L163" s="17"/>
      <c r="M163" s="112" t="s">
        <v>0</v>
      </c>
      <c r="N163" s="78" t="s">
        <v>27</v>
      </c>
      <c r="P163" s="113">
        <f>O163*H163</f>
        <v>0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AR163" s="115" t="s">
        <v>93</v>
      </c>
      <c r="AT163" s="115" t="s">
        <v>91</v>
      </c>
      <c r="AU163" s="115" t="s">
        <v>46</v>
      </c>
      <c r="AY163" s="10" t="s">
        <v>90</v>
      </c>
      <c r="BE163" s="33">
        <f>IF(N163="základná",J163,0)</f>
        <v>0</v>
      </c>
      <c r="BF163" s="33">
        <f>IF(N163="znížená",J163,0)</f>
        <v>0</v>
      </c>
      <c r="BG163" s="33">
        <f>IF(N163="zákl. prenesená",J163,0)</f>
        <v>0</v>
      </c>
      <c r="BH163" s="33">
        <f>IF(N163="zníž. prenesená",J163,0)</f>
        <v>0</v>
      </c>
      <c r="BI163" s="33">
        <f>IF(N163="nulová",J163,0)</f>
        <v>0</v>
      </c>
      <c r="BJ163" s="10" t="s">
        <v>46</v>
      </c>
      <c r="BK163" s="33">
        <f>ROUND(I163*H163,2)</f>
        <v>0</v>
      </c>
      <c r="BL163" s="10" t="s">
        <v>93</v>
      </c>
      <c r="BM163" s="115" t="s">
        <v>539</v>
      </c>
    </row>
    <row r="164" spans="2:65" s="6" customFormat="1" ht="25.9" customHeight="1" x14ac:dyDescent="0.2">
      <c r="B164" s="93"/>
      <c r="D164" s="94" t="s">
        <v>43</v>
      </c>
      <c r="E164" s="95" t="s">
        <v>173</v>
      </c>
      <c r="F164" s="95" t="s">
        <v>174</v>
      </c>
      <c r="I164" s="96"/>
      <c r="J164" s="76">
        <f>BK164</f>
        <v>0</v>
      </c>
      <c r="L164" s="93"/>
      <c r="M164" s="97"/>
      <c r="P164" s="98">
        <f>P165+P178+P236+P258</f>
        <v>0</v>
      </c>
      <c r="R164" s="98">
        <f>R165+R178+R236+R258</f>
        <v>0.79925386499999995</v>
      </c>
      <c r="T164" s="99">
        <f>T165+T178+T236+T258</f>
        <v>0.97129699999999997</v>
      </c>
      <c r="AR164" s="94" t="s">
        <v>46</v>
      </c>
      <c r="AT164" s="100" t="s">
        <v>43</v>
      </c>
      <c r="AU164" s="100" t="s">
        <v>44</v>
      </c>
      <c r="AY164" s="94" t="s">
        <v>90</v>
      </c>
      <c r="BK164" s="101">
        <f>BK165+BK178+BK236+BK258</f>
        <v>0</v>
      </c>
    </row>
    <row r="165" spans="2:65" s="6" customFormat="1" ht="22.9" customHeight="1" x14ac:dyDescent="0.2">
      <c r="B165" s="93"/>
      <c r="D165" s="94" t="s">
        <v>43</v>
      </c>
      <c r="E165" s="102" t="s">
        <v>175</v>
      </c>
      <c r="F165" s="102" t="s">
        <v>176</v>
      </c>
      <c r="I165" s="96"/>
      <c r="J165" s="103">
        <f>BK165</f>
        <v>0</v>
      </c>
      <c r="L165" s="93"/>
      <c r="M165" s="97"/>
      <c r="P165" s="98">
        <f>SUM(P166:P177)</f>
        <v>0</v>
      </c>
      <c r="R165" s="98">
        <f>SUM(R166:R177)</f>
        <v>8.7487499999999996E-2</v>
      </c>
      <c r="T165" s="99">
        <f>SUM(T166:T177)</f>
        <v>0.46660000000000001</v>
      </c>
      <c r="AR165" s="94" t="s">
        <v>46</v>
      </c>
      <c r="AT165" s="100" t="s">
        <v>43</v>
      </c>
      <c r="AU165" s="100" t="s">
        <v>45</v>
      </c>
      <c r="AY165" s="94" t="s">
        <v>90</v>
      </c>
      <c r="BK165" s="101">
        <f>SUM(BK166:BK177)</f>
        <v>0</v>
      </c>
    </row>
    <row r="166" spans="2:65" s="1" customFormat="1" ht="37.9" customHeight="1" x14ac:dyDescent="0.2">
      <c r="B166" s="17"/>
      <c r="C166" s="104" t="s">
        <v>108</v>
      </c>
      <c r="D166" s="104" t="s">
        <v>91</v>
      </c>
      <c r="E166" s="105" t="s">
        <v>177</v>
      </c>
      <c r="F166" s="106" t="s">
        <v>178</v>
      </c>
      <c r="G166" s="107" t="s">
        <v>103</v>
      </c>
      <c r="H166" s="108">
        <v>58.325000000000003</v>
      </c>
      <c r="I166" s="109"/>
      <c r="J166" s="110">
        <f>ROUND(I166*H166,2)</f>
        <v>0</v>
      </c>
      <c r="K166" s="111"/>
      <c r="L166" s="17"/>
      <c r="M166" s="112" t="s">
        <v>0</v>
      </c>
      <c r="N166" s="78" t="s">
        <v>27</v>
      </c>
      <c r="P166" s="113">
        <f>O166*H166</f>
        <v>0</v>
      </c>
      <c r="Q166" s="113">
        <v>0</v>
      </c>
      <c r="R166" s="113">
        <f>Q166*H166</f>
        <v>0</v>
      </c>
      <c r="S166" s="113">
        <v>0</v>
      </c>
      <c r="T166" s="114">
        <f>S166*H166</f>
        <v>0</v>
      </c>
      <c r="AR166" s="115" t="s">
        <v>111</v>
      </c>
      <c r="AT166" s="115" t="s">
        <v>91</v>
      </c>
      <c r="AU166" s="115" t="s">
        <v>46</v>
      </c>
      <c r="AY166" s="10" t="s">
        <v>90</v>
      </c>
      <c r="BE166" s="33">
        <f>IF(N166="základná",J166,0)</f>
        <v>0</v>
      </c>
      <c r="BF166" s="33">
        <f>IF(N166="znížená",J166,0)</f>
        <v>0</v>
      </c>
      <c r="BG166" s="33">
        <f>IF(N166="zákl. prenesená",J166,0)</f>
        <v>0</v>
      </c>
      <c r="BH166" s="33">
        <f>IF(N166="zníž. prenesená",J166,0)</f>
        <v>0</v>
      </c>
      <c r="BI166" s="33">
        <f>IF(N166="nulová",J166,0)</f>
        <v>0</v>
      </c>
      <c r="BJ166" s="10" t="s">
        <v>46</v>
      </c>
      <c r="BK166" s="33">
        <f>ROUND(I166*H166,2)</f>
        <v>0</v>
      </c>
      <c r="BL166" s="10" t="s">
        <v>111</v>
      </c>
      <c r="BM166" s="115" t="s">
        <v>353</v>
      </c>
    </row>
    <row r="167" spans="2:65" s="9" customFormat="1" x14ac:dyDescent="0.2">
      <c r="B167" s="156"/>
      <c r="D167" s="128" t="s">
        <v>120</v>
      </c>
      <c r="E167" s="157" t="s">
        <v>0</v>
      </c>
      <c r="F167" s="158" t="s">
        <v>540</v>
      </c>
      <c r="H167" s="157" t="s">
        <v>0</v>
      </c>
      <c r="I167" s="159"/>
      <c r="L167" s="156"/>
      <c r="M167" s="160"/>
      <c r="T167" s="161"/>
      <c r="AT167" s="157" t="s">
        <v>120</v>
      </c>
      <c r="AU167" s="157" t="s">
        <v>46</v>
      </c>
      <c r="AV167" s="9" t="s">
        <v>45</v>
      </c>
      <c r="AW167" s="9" t="s">
        <v>18</v>
      </c>
      <c r="AX167" s="9" t="s">
        <v>44</v>
      </c>
      <c r="AY167" s="157" t="s">
        <v>90</v>
      </c>
    </row>
    <row r="168" spans="2:65" s="7" customFormat="1" x14ac:dyDescent="0.2">
      <c r="B168" s="127"/>
      <c r="D168" s="128" t="s">
        <v>120</v>
      </c>
      <c r="E168" s="134" t="s">
        <v>0</v>
      </c>
      <c r="F168" s="129" t="s">
        <v>541</v>
      </c>
      <c r="H168" s="130">
        <v>34.125</v>
      </c>
      <c r="I168" s="131"/>
      <c r="L168" s="127"/>
      <c r="M168" s="132"/>
      <c r="T168" s="133"/>
      <c r="AT168" s="134" t="s">
        <v>120</v>
      </c>
      <c r="AU168" s="134" t="s">
        <v>46</v>
      </c>
      <c r="AV168" s="7" t="s">
        <v>46</v>
      </c>
      <c r="AW168" s="7" t="s">
        <v>18</v>
      </c>
      <c r="AX168" s="7" t="s">
        <v>44</v>
      </c>
      <c r="AY168" s="134" t="s">
        <v>90</v>
      </c>
    </row>
    <row r="169" spans="2:65" s="7" customFormat="1" x14ac:dyDescent="0.2">
      <c r="B169" s="127"/>
      <c r="D169" s="128" t="s">
        <v>120</v>
      </c>
      <c r="E169" s="134" t="s">
        <v>0</v>
      </c>
      <c r="F169" s="129" t="s">
        <v>542</v>
      </c>
      <c r="H169" s="130">
        <v>12.6</v>
      </c>
      <c r="I169" s="131"/>
      <c r="L169" s="127"/>
      <c r="M169" s="132"/>
      <c r="T169" s="133"/>
      <c r="AT169" s="134" t="s">
        <v>120</v>
      </c>
      <c r="AU169" s="134" t="s">
        <v>46</v>
      </c>
      <c r="AV169" s="7" t="s">
        <v>46</v>
      </c>
      <c r="AW169" s="7" t="s">
        <v>18</v>
      </c>
      <c r="AX169" s="7" t="s">
        <v>44</v>
      </c>
      <c r="AY169" s="134" t="s">
        <v>90</v>
      </c>
    </row>
    <row r="170" spans="2:65" s="7" customFormat="1" x14ac:dyDescent="0.2">
      <c r="B170" s="127"/>
      <c r="D170" s="128" t="s">
        <v>120</v>
      </c>
      <c r="E170" s="134" t="s">
        <v>0</v>
      </c>
      <c r="F170" s="129" t="s">
        <v>543</v>
      </c>
      <c r="H170" s="130">
        <v>11.6</v>
      </c>
      <c r="I170" s="131"/>
      <c r="L170" s="127"/>
      <c r="M170" s="132"/>
      <c r="T170" s="133"/>
      <c r="AT170" s="134" t="s">
        <v>120</v>
      </c>
      <c r="AU170" s="134" t="s">
        <v>46</v>
      </c>
      <c r="AV170" s="7" t="s">
        <v>46</v>
      </c>
      <c r="AW170" s="7" t="s">
        <v>18</v>
      </c>
      <c r="AX170" s="7" t="s">
        <v>44</v>
      </c>
      <c r="AY170" s="134" t="s">
        <v>90</v>
      </c>
    </row>
    <row r="171" spans="2:65" s="8" customFormat="1" x14ac:dyDescent="0.2">
      <c r="B171" s="149"/>
      <c r="D171" s="128" t="s">
        <v>120</v>
      </c>
      <c r="E171" s="150" t="s">
        <v>327</v>
      </c>
      <c r="F171" s="151" t="s">
        <v>179</v>
      </c>
      <c r="H171" s="152">
        <v>58.325000000000003</v>
      </c>
      <c r="I171" s="153"/>
      <c r="L171" s="149"/>
      <c r="M171" s="154"/>
      <c r="T171" s="155"/>
      <c r="AT171" s="150" t="s">
        <v>120</v>
      </c>
      <c r="AU171" s="150" t="s">
        <v>46</v>
      </c>
      <c r="AV171" s="8" t="s">
        <v>93</v>
      </c>
      <c r="AW171" s="8" t="s">
        <v>18</v>
      </c>
      <c r="AX171" s="8" t="s">
        <v>45</v>
      </c>
      <c r="AY171" s="150" t="s">
        <v>90</v>
      </c>
    </row>
    <row r="172" spans="2:65" s="1" customFormat="1" ht="21.75" customHeight="1" x14ac:dyDescent="0.2">
      <c r="B172" s="17"/>
      <c r="C172" s="116" t="s">
        <v>109</v>
      </c>
      <c r="D172" s="116" t="s">
        <v>106</v>
      </c>
      <c r="E172" s="117" t="s">
        <v>180</v>
      </c>
      <c r="F172" s="118" t="s">
        <v>181</v>
      </c>
      <c r="G172" s="119" t="s">
        <v>97</v>
      </c>
      <c r="H172" s="120">
        <v>466.6</v>
      </c>
      <c r="I172" s="121"/>
      <c r="J172" s="122">
        <f>ROUND(I172*H172,2)</f>
        <v>0</v>
      </c>
      <c r="K172" s="123"/>
      <c r="L172" s="124"/>
      <c r="M172" s="125" t="s">
        <v>0</v>
      </c>
      <c r="N172" s="126" t="s">
        <v>27</v>
      </c>
      <c r="P172" s="113">
        <f>O172*H172</f>
        <v>0</v>
      </c>
      <c r="Q172" s="113">
        <v>1.4999999999999999E-4</v>
      </c>
      <c r="R172" s="113">
        <f>Q172*H172</f>
        <v>6.9989999999999997E-2</v>
      </c>
      <c r="S172" s="113">
        <v>0</v>
      </c>
      <c r="T172" s="114">
        <f>S172*H172</f>
        <v>0</v>
      </c>
      <c r="AR172" s="115" t="s">
        <v>182</v>
      </c>
      <c r="AT172" s="115" t="s">
        <v>106</v>
      </c>
      <c r="AU172" s="115" t="s">
        <v>46</v>
      </c>
      <c r="AY172" s="10" t="s">
        <v>90</v>
      </c>
      <c r="BE172" s="33">
        <f>IF(N172="základná",J172,0)</f>
        <v>0</v>
      </c>
      <c r="BF172" s="33">
        <f>IF(N172="znížená",J172,0)</f>
        <v>0</v>
      </c>
      <c r="BG172" s="33">
        <f>IF(N172="zákl. prenesená",J172,0)</f>
        <v>0</v>
      </c>
      <c r="BH172" s="33">
        <f>IF(N172="zníž. prenesená",J172,0)</f>
        <v>0</v>
      </c>
      <c r="BI172" s="33">
        <f>IF(N172="nulová",J172,0)</f>
        <v>0</v>
      </c>
      <c r="BJ172" s="10" t="s">
        <v>46</v>
      </c>
      <c r="BK172" s="33">
        <f>ROUND(I172*H172,2)</f>
        <v>0</v>
      </c>
      <c r="BL172" s="10" t="s">
        <v>111</v>
      </c>
      <c r="BM172" s="115" t="s">
        <v>355</v>
      </c>
    </row>
    <row r="173" spans="2:65" s="1" customFormat="1" ht="24.2" customHeight="1" x14ac:dyDescent="0.2">
      <c r="B173" s="17"/>
      <c r="C173" s="116" t="s">
        <v>110</v>
      </c>
      <c r="D173" s="116" t="s">
        <v>106</v>
      </c>
      <c r="E173" s="117" t="s">
        <v>183</v>
      </c>
      <c r="F173" s="118" t="s">
        <v>184</v>
      </c>
      <c r="G173" s="119" t="s">
        <v>103</v>
      </c>
      <c r="H173" s="120">
        <v>58.325000000000003</v>
      </c>
      <c r="I173" s="121"/>
      <c r="J173" s="122">
        <f>ROUND(I173*H173,2)</f>
        <v>0</v>
      </c>
      <c r="K173" s="123"/>
      <c r="L173" s="124"/>
      <c r="M173" s="125" t="s">
        <v>0</v>
      </c>
      <c r="N173" s="126" t="s">
        <v>27</v>
      </c>
      <c r="P173" s="113">
        <f>O173*H173</f>
        <v>0</v>
      </c>
      <c r="Q173" s="113">
        <v>2.9999999999999997E-4</v>
      </c>
      <c r="R173" s="113">
        <f>Q173*H173</f>
        <v>1.7497499999999999E-2</v>
      </c>
      <c r="S173" s="113">
        <v>0</v>
      </c>
      <c r="T173" s="114">
        <f>S173*H173</f>
        <v>0</v>
      </c>
      <c r="AR173" s="115" t="s">
        <v>182</v>
      </c>
      <c r="AT173" s="115" t="s">
        <v>106</v>
      </c>
      <c r="AU173" s="115" t="s">
        <v>46</v>
      </c>
      <c r="AY173" s="10" t="s">
        <v>90</v>
      </c>
      <c r="BE173" s="33">
        <f>IF(N173="základná",J173,0)</f>
        <v>0</v>
      </c>
      <c r="BF173" s="33">
        <f>IF(N173="znížená",J173,0)</f>
        <v>0</v>
      </c>
      <c r="BG173" s="33">
        <f>IF(N173="zákl. prenesená",J173,0)</f>
        <v>0</v>
      </c>
      <c r="BH173" s="33">
        <f>IF(N173="zníž. prenesená",J173,0)</f>
        <v>0</v>
      </c>
      <c r="BI173" s="33">
        <f>IF(N173="nulová",J173,0)</f>
        <v>0</v>
      </c>
      <c r="BJ173" s="10" t="s">
        <v>46</v>
      </c>
      <c r="BK173" s="33">
        <f>ROUND(I173*H173,2)</f>
        <v>0</v>
      </c>
      <c r="BL173" s="10" t="s">
        <v>111</v>
      </c>
      <c r="BM173" s="115" t="s">
        <v>356</v>
      </c>
    </row>
    <row r="174" spans="2:65" s="1" customFormat="1" ht="24.2" customHeight="1" x14ac:dyDescent="0.2">
      <c r="B174" s="17"/>
      <c r="C174" s="104" t="s">
        <v>111</v>
      </c>
      <c r="D174" s="104" t="s">
        <v>91</v>
      </c>
      <c r="E174" s="105" t="s">
        <v>185</v>
      </c>
      <c r="F174" s="106" t="s">
        <v>186</v>
      </c>
      <c r="G174" s="107" t="s">
        <v>103</v>
      </c>
      <c r="H174" s="108">
        <v>58.325000000000003</v>
      </c>
      <c r="I174" s="109"/>
      <c r="J174" s="110">
        <f>ROUND(I174*H174,2)</f>
        <v>0</v>
      </c>
      <c r="K174" s="111"/>
      <c r="L174" s="17"/>
      <c r="M174" s="112" t="s">
        <v>0</v>
      </c>
      <c r="N174" s="78" t="s">
        <v>27</v>
      </c>
      <c r="P174" s="113">
        <f>O174*H174</f>
        <v>0</v>
      </c>
      <c r="Q174" s="113">
        <v>0</v>
      </c>
      <c r="R174" s="113">
        <f>Q174*H174</f>
        <v>0</v>
      </c>
      <c r="S174" s="113">
        <v>8.0000000000000002E-3</v>
      </c>
      <c r="T174" s="114">
        <f>S174*H174</f>
        <v>0.46660000000000001</v>
      </c>
      <c r="AR174" s="115" t="s">
        <v>111</v>
      </c>
      <c r="AT174" s="115" t="s">
        <v>91</v>
      </c>
      <c r="AU174" s="115" t="s">
        <v>46</v>
      </c>
      <c r="AY174" s="10" t="s">
        <v>90</v>
      </c>
      <c r="BE174" s="33">
        <f>IF(N174="základná",J174,0)</f>
        <v>0</v>
      </c>
      <c r="BF174" s="33">
        <f>IF(N174="znížená",J174,0)</f>
        <v>0</v>
      </c>
      <c r="BG174" s="33">
        <f>IF(N174="zákl. prenesená",J174,0)</f>
        <v>0</v>
      </c>
      <c r="BH174" s="33">
        <f>IF(N174="zníž. prenesená",J174,0)</f>
        <v>0</v>
      </c>
      <c r="BI174" s="33">
        <f>IF(N174="nulová",J174,0)</f>
        <v>0</v>
      </c>
      <c r="BJ174" s="10" t="s">
        <v>46</v>
      </c>
      <c r="BK174" s="33">
        <f>ROUND(I174*H174,2)</f>
        <v>0</v>
      </c>
      <c r="BL174" s="10" t="s">
        <v>111</v>
      </c>
      <c r="BM174" s="115" t="s">
        <v>357</v>
      </c>
    </row>
    <row r="175" spans="2:65" s="7" customFormat="1" x14ac:dyDescent="0.2">
      <c r="B175" s="127"/>
      <c r="D175" s="128" t="s">
        <v>120</v>
      </c>
      <c r="E175" s="134" t="s">
        <v>0</v>
      </c>
      <c r="F175" s="129" t="s">
        <v>327</v>
      </c>
      <c r="H175" s="130">
        <v>58.325000000000003</v>
      </c>
      <c r="I175" s="131"/>
      <c r="L175" s="127"/>
      <c r="M175" s="132"/>
      <c r="T175" s="133"/>
      <c r="AT175" s="134" t="s">
        <v>120</v>
      </c>
      <c r="AU175" s="134" t="s">
        <v>46</v>
      </c>
      <c r="AV175" s="7" t="s">
        <v>46</v>
      </c>
      <c r="AW175" s="7" t="s">
        <v>18</v>
      </c>
      <c r="AX175" s="7" t="s">
        <v>44</v>
      </c>
      <c r="AY175" s="134" t="s">
        <v>90</v>
      </c>
    </row>
    <row r="176" spans="2:65" s="8" customFormat="1" x14ac:dyDescent="0.2">
      <c r="B176" s="149"/>
      <c r="D176" s="128" t="s">
        <v>120</v>
      </c>
      <c r="E176" s="150" t="s">
        <v>0</v>
      </c>
      <c r="F176" s="151" t="s">
        <v>179</v>
      </c>
      <c r="H176" s="152">
        <v>58.325000000000003</v>
      </c>
      <c r="I176" s="153"/>
      <c r="L176" s="149"/>
      <c r="M176" s="154"/>
      <c r="T176" s="155"/>
      <c r="AT176" s="150" t="s">
        <v>120</v>
      </c>
      <c r="AU176" s="150" t="s">
        <v>46</v>
      </c>
      <c r="AV176" s="8" t="s">
        <v>93</v>
      </c>
      <c r="AW176" s="8" t="s">
        <v>18</v>
      </c>
      <c r="AX176" s="8" t="s">
        <v>45</v>
      </c>
      <c r="AY176" s="150" t="s">
        <v>90</v>
      </c>
    </row>
    <row r="177" spans="2:65" s="1" customFormat="1" ht="24.2" customHeight="1" x14ac:dyDescent="0.2">
      <c r="B177" s="17"/>
      <c r="C177" s="104" t="s">
        <v>112</v>
      </c>
      <c r="D177" s="104" t="s">
        <v>91</v>
      </c>
      <c r="E177" s="105" t="s">
        <v>187</v>
      </c>
      <c r="F177" s="106" t="s">
        <v>188</v>
      </c>
      <c r="G177" s="107" t="s">
        <v>189</v>
      </c>
      <c r="H177" s="108"/>
      <c r="I177" s="109"/>
      <c r="J177" s="110">
        <f>ROUND(I177*H177,2)</f>
        <v>0</v>
      </c>
      <c r="K177" s="111"/>
      <c r="L177" s="17"/>
      <c r="M177" s="112" t="s">
        <v>0</v>
      </c>
      <c r="N177" s="78" t="s">
        <v>27</v>
      </c>
      <c r="P177" s="113">
        <f>O177*H177</f>
        <v>0</v>
      </c>
      <c r="Q177" s="113">
        <v>0</v>
      </c>
      <c r="R177" s="113">
        <f>Q177*H177</f>
        <v>0</v>
      </c>
      <c r="S177" s="113">
        <v>0</v>
      </c>
      <c r="T177" s="114">
        <f>S177*H177</f>
        <v>0</v>
      </c>
      <c r="AR177" s="115" t="s">
        <v>111</v>
      </c>
      <c r="AT177" s="115" t="s">
        <v>91</v>
      </c>
      <c r="AU177" s="115" t="s">
        <v>46</v>
      </c>
      <c r="AY177" s="10" t="s">
        <v>90</v>
      </c>
      <c r="BE177" s="33">
        <f>IF(N177="základná",J177,0)</f>
        <v>0</v>
      </c>
      <c r="BF177" s="33">
        <f>IF(N177="znížená",J177,0)</f>
        <v>0</v>
      </c>
      <c r="BG177" s="33">
        <f>IF(N177="zákl. prenesená",J177,0)</f>
        <v>0</v>
      </c>
      <c r="BH177" s="33">
        <f>IF(N177="zníž. prenesená",J177,0)</f>
        <v>0</v>
      </c>
      <c r="BI177" s="33">
        <f>IF(N177="nulová",J177,0)</f>
        <v>0</v>
      </c>
      <c r="BJ177" s="10" t="s">
        <v>46</v>
      </c>
      <c r="BK177" s="33">
        <f>ROUND(I177*H177,2)</f>
        <v>0</v>
      </c>
      <c r="BL177" s="10" t="s">
        <v>111</v>
      </c>
      <c r="BM177" s="115" t="s">
        <v>358</v>
      </c>
    </row>
    <row r="178" spans="2:65" s="6" customFormat="1" ht="22.9" customHeight="1" x14ac:dyDescent="0.2">
      <c r="B178" s="93"/>
      <c r="D178" s="94" t="s">
        <v>43</v>
      </c>
      <c r="E178" s="102" t="s">
        <v>190</v>
      </c>
      <c r="F178" s="102" t="s">
        <v>191</v>
      </c>
      <c r="I178" s="96"/>
      <c r="J178" s="103">
        <f>BK178</f>
        <v>0</v>
      </c>
      <c r="L178" s="93"/>
      <c r="M178" s="97"/>
      <c r="P178" s="98">
        <f>SUM(P179:P235)</f>
        <v>0</v>
      </c>
      <c r="R178" s="98">
        <f>SUM(R179:R235)</f>
        <v>0.67387835500000004</v>
      </c>
      <c r="T178" s="99">
        <f>SUM(T179:T235)</f>
        <v>0.23519999999999999</v>
      </c>
      <c r="AR178" s="94" t="s">
        <v>46</v>
      </c>
      <c r="AT178" s="100" t="s">
        <v>43</v>
      </c>
      <c r="AU178" s="100" t="s">
        <v>45</v>
      </c>
      <c r="AY178" s="94" t="s">
        <v>90</v>
      </c>
      <c r="BK178" s="101">
        <f>SUM(BK179:BK235)</f>
        <v>0</v>
      </c>
    </row>
    <row r="179" spans="2:65" s="1" customFormat="1" ht="37.9" customHeight="1" x14ac:dyDescent="0.2">
      <c r="B179" s="17"/>
      <c r="C179" s="104" t="s">
        <v>113</v>
      </c>
      <c r="D179" s="104" t="s">
        <v>91</v>
      </c>
      <c r="E179" s="105" t="s">
        <v>329</v>
      </c>
      <c r="F179" s="106" t="s">
        <v>330</v>
      </c>
      <c r="G179" s="107" t="s">
        <v>92</v>
      </c>
      <c r="H179" s="108">
        <v>50.642000000000003</v>
      </c>
      <c r="I179" s="109"/>
      <c r="J179" s="110">
        <f>ROUND(I179*H179,2)</f>
        <v>0</v>
      </c>
      <c r="K179" s="111"/>
      <c r="L179" s="17"/>
      <c r="M179" s="112" t="s">
        <v>0</v>
      </c>
      <c r="N179" s="78" t="s">
        <v>27</v>
      </c>
      <c r="P179" s="113">
        <f>O179*H179</f>
        <v>0</v>
      </c>
      <c r="Q179" s="113">
        <v>0</v>
      </c>
      <c r="R179" s="113">
        <f>Q179*H179</f>
        <v>0</v>
      </c>
      <c r="S179" s="113">
        <v>0</v>
      </c>
      <c r="T179" s="114">
        <f>S179*H179</f>
        <v>0</v>
      </c>
      <c r="AR179" s="115" t="s">
        <v>111</v>
      </c>
      <c r="AT179" s="115" t="s">
        <v>91</v>
      </c>
      <c r="AU179" s="115" t="s">
        <v>46</v>
      </c>
      <c r="AY179" s="10" t="s">
        <v>90</v>
      </c>
      <c r="BE179" s="33">
        <f>IF(N179="základná",J179,0)</f>
        <v>0</v>
      </c>
      <c r="BF179" s="33">
        <f>IF(N179="znížená",J179,0)</f>
        <v>0</v>
      </c>
      <c r="BG179" s="33">
        <f>IF(N179="zákl. prenesená",J179,0)</f>
        <v>0</v>
      </c>
      <c r="BH179" s="33">
        <f>IF(N179="zníž. prenesená",J179,0)</f>
        <v>0</v>
      </c>
      <c r="BI179" s="33">
        <f>IF(N179="nulová",J179,0)</f>
        <v>0</v>
      </c>
      <c r="BJ179" s="10" t="s">
        <v>46</v>
      </c>
      <c r="BK179" s="33">
        <f>ROUND(I179*H179,2)</f>
        <v>0</v>
      </c>
      <c r="BL179" s="10" t="s">
        <v>111</v>
      </c>
      <c r="BM179" s="115" t="s">
        <v>359</v>
      </c>
    </row>
    <row r="180" spans="2:65" s="7" customFormat="1" ht="22.5" x14ac:dyDescent="0.2">
      <c r="B180" s="127"/>
      <c r="D180" s="128" t="s">
        <v>120</v>
      </c>
      <c r="E180" s="134" t="s">
        <v>0</v>
      </c>
      <c r="F180" s="129" t="s">
        <v>544</v>
      </c>
      <c r="H180" s="130">
        <v>42.503999999999998</v>
      </c>
      <c r="I180" s="131"/>
      <c r="L180" s="127"/>
      <c r="M180" s="132"/>
      <c r="T180" s="133"/>
      <c r="AT180" s="134" t="s">
        <v>120</v>
      </c>
      <c r="AU180" s="134" t="s">
        <v>46</v>
      </c>
      <c r="AV180" s="7" t="s">
        <v>46</v>
      </c>
      <c r="AW180" s="7" t="s">
        <v>18</v>
      </c>
      <c r="AX180" s="7" t="s">
        <v>44</v>
      </c>
      <c r="AY180" s="134" t="s">
        <v>90</v>
      </c>
    </row>
    <row r="181" spans="2:65" s="7" customFormat="1" ht="22.5" x14ac:dyDescent="0.2">
      <c r="B181" s="127"/>
      <c r="D181" s="128" t="s">
        <v>120</v>
      </c>
      <c r="E181" s="134" t="s">
        <v>0</v>
      </c>
      <c r="F181" s="129" t="s">
        <v>545</v>
      </c>
      <c r="H181" s="130">
        <v>8.1379999999999999</v>
      </c>
      <c r="I181" s="131"/>
      <c r="L181" s="127"/>
      <c r="M181" s="132"/>
      <c r="T181" s="133"/>
      <c r="AT181" s="134" t="s">
        <v>120</v>
      </c>
      <c r="AU181" s="134" t="s">
        <v>46</v>
      </c>
      <c r="AV181" s="7" t="s">
        <v>46</v>
      </c>
      <c r="AW181" s="7" t="s">
        <v>18</v>
      </c>
      <c r="AX181" s="7" t="s">
        <v>44</v>
      </c>
      <c r="AY181" s="134" t="s">
        <v>90</v>
      </c>
    </row>
    <row r="182" spans="2:65" s="8" customFormat="1" x14ac:dyDescent="0.2">
      <c r="B182" s="149"/>
      <c r="D182" s="128" t="s">
        <v>120</v>
      </c>
      <c r="E182" s="150" t="s">
        <v>326</v>
      </c>
      <c r="F182" s="151" t="s">
        <v>179</v>
      </c>
      <c r="H182" s="152">
        <v>50.642000000000003</v>
      </c>
      <c r="I182" s="153"/>
      <c r="L182" s="149"/>
      <c r="M182" s="154"/>
      <c r="T182" s="155"/>
      <c r="AT182" s="150" t="s">
        <v>120</v>
      </c>
      <c r="AU182" s="150" t="s">
        <v>46</v>
      </c>
      <c r="AV182" s="8" t="s">
        <v>93</v>
      </c>
      <c r="AW182" s="8" t="s">
        <v>18</v>
      </c>
      <c r="AX182" s="8" t="s">
        <v>45</v>
      </c>
      <c r="AY182" s="150" t="s">
        <v>90</v>
      </c>
    </row>
    <row r="183" spans="2:65" s="1" customFormat="1" ht="24.2" customHeight="1" x14ac:dyDescent="0.2">
      <c r="B183" s="17"/>
      <c r="C183" s="116" t="s">
        <v>114</v>
      </c>
      <c r="D183" s="116" t="s">
        <v>106</v>
      </c>
      <c r="E183" s="117" t="s">
        <v>194</v>
      </c>
      <c r="F183" s="118" t="s">
        <v>195</v>
      </c>
      <c r="G183" s="119" t="s">
        <v>92</v>
      </c>
      <c r="H183" s="120">
        <v>58.238</v>
      </c>
      <c r="I183" s="121"/>
      <c r="J183" s="122">
        <f>ROUND(I183*H183,2)</f>
        <v>0</v>
      </c>
      <c r="K183" s="123"/>
      <c r="L183" s="124"/>
      <c r="M183" s="125" t="s">
        <v>0</v>
      </c>
      <c r="N183" s="126" t="s">
        <v>27</v>
      </c>
      <c r="P183" s="113">
        <f>O183*H183</f>
        <v>0</v>
      </c>
      <c r="Q183" s="113">
        <v>1.9E-3</v>
      </c>
      <c r="R183" s="113">
        <f>Q183*H183</f>
        <v>0.11065219999999999</v>
      </c>
      <c r="S183" s="113">
        <v>0</v>
      </c>
      <c r="T183" s="114">
        <f>S183*H183</f>
        <v>0</v>
      </c>
      <c r="AR183" s="115" t="s">
        <v>182</v>
      </c>
      <c r="AT183" s="115" t="s">
        <v>106</v>
      </c>
      <c r="AU183" s="115" t="s">
        <v>46</v>
      </c>
      <c r="AY183" s="10" t="s">
        <v>90</v>
      </c>
      <c r="BE183" s="33">
        <f>IF(N183="základná",J183,0)</f>
        <v>0</v>
      </c>
      <c r="BF183" s="33">
        <f>IF(N183="znížená",J183,0)</f>
        <v>0</v>
      </c>
      <c r="BG183" s="33">
        <f>IF(N183="zákl. prenesená",J183,0)</f>
        <v>0</v>
      </c>
      <c r="BH183" s="33">
        <f>IF(N183="zníž. prenesená",J183,0)</f>
        <v>0</v>
      </c>
      <c r="BI183" s="33">
        <f>IF(N183="nulová",J183,0)</f>
        <v>0</v>
      </c>
      <c r="BJ183" s="10" t="s">
        <v>46</v>
      </c>
      <c r="BK183" s="33">
        <f>ROUND(I183*H183,2)</f>
        <v>0</v>
      </c>
      <c r="BL183" s="10" t="s">
        <v>111</v>
      </c>
      <c r="BM183" s="115" t="s">
        <v>360</v>
      </c>
    </row>
    <row r="184" spans="2:65" s="1" customFormat="1" ht="21.75" customHeight="1" x14ac:dyDescent="0.2">
      <c r="B184" s="17"/>
      <c r="C184" s="116" t="s">
        <v>2</v>
      </c>
      <c r="D184" s="116" t="s">
        <v>106</v>
      </c>
      <c r="E184" s="117" t="s">
        <v>180</v>
      </c>
      <c r="F184" s="118" t="s">
        <v>181</v>
      </c>
      <c r="G184" s="119" t="s">
        <v>97</v>
      </c>
      <c r="H184" s="120">
        <v>159.01599999999999</v>
      </c>
      <c r="I184" s="121"/>
      <c r="J184" s="122">
        <f>ROUND(I184*H184,2)</f>
        <v>0</v>
      </c>
      <c r="K184" s="123"/>
      <c r="L184" s="124"/>
      <c r="M184" s="125" t="s">
        <v>0</v>
      </c>
      <c r="N184" s="126" t="s">
        <v>27</v>
      </c>
      <c r="P184" s="113">
        <f>O184*H184</f>
        <v>0</v>
      </c>
      <c r="Q184" s="113">
        <v>1.4999999999999999E-4</v>
      </c>
      <c r="R184" s="113">
        <f>Q184*H184</f>
        <v>2.3852399999999996E-2</v>
      </c>
      <c r="S184" s="113">
        <v>0</v>
      </c>
      <c r="T184" s="114">
        <f>S184*H184</f>
        <v>0</v>
      </c>
      <c r="AR184" s="115" t="s">
        <v>182</v>
      </c>
      <c r="AT184" s="115" t="s">
        <v>106</v>
      </c>
      <c r="AU184" s="115" t="s">
        <v>46</v>
      </c>
      <c r="AY184" s="10" t="s">
        <v>90</v>
      </c>
      <c r="BE184" s="33">
        <f>IF(N184="základná",J184,0)</f>
        <v>0</v>
      </c>
      <c r="BF184" s="33">
        <f>IF(N184="znížená",J184,0)</f>
        <v>0</v>
      </c>
      <c r="BG184" s="33">
        <f>IF(N184="zákl. prenesená",J184,0)</f>
        <v>0</v>
      </c>
      <c r="BH184" s="33">
        <f>IF(N184="zníž. prenesená",J184,0)</f>
        <v>0</v>
      </c>
      <c r="BI184" s="33">
        <f>IF(N184="nulová",J184,0)</f>
        <v>0</v>
      </c>
      <c r="BJ184" s="10" t="s">
        <v>46</v>
      </c>
      <c r="BK184" s="33">
        <f>ROUND(I184*H184,2)</f>
        <v>0</v>
      </c>
      <c r="BL184" s="10" t="s">
        <v>111</v>
      </c>
      <c r="BM184" s="115" t="s">
        <v>361</v>
      </c>
    </row>
    <row r="185" spans="2:65" s="1" customFormat="1" ht="44.25" customHeight="1" x14ac:dyDescent="0.2">
      <c r="B185" s="17"/>
      <c r="C185" s="104" t="s">
        <v>117</v>
      </c>
      <c r="D185" s="104" t="s">
        <v>91</v>
      </c>
      <c r="E185" s="105" t="s">
        <v>196</v>
      </c>
      <c r="F185" s="106" t="s">
        <v>197</v>
      </c>
      <c r="G185" s="107" t="s">
        <v>92</v>
      </c>
      <c r="H185" s="108">
        <v>64.158000000000001</v>
      </c>
      <c r="I185" s="109"/>
      <c r="J185" s="110">
        <f>ROUND(I185*H185,2)</f>
        <v>0</v>
      </c>
      <c r="K185" s="111"/>
      <c r="L185" s="17"/>
      <c r="M185" s="112" t="s">
        <v>0</v>
      </c>
      <c r="N185" s="78" t="s">
        <v>27</v>
      </c>
      <c r="P185" s="113">
        <f>O185*H185</f>
        <v>0</v>
      </c>
      <c r="Q185" s="113">
        <v>0</v>
      </c>
      <c r="R185" s="113">
        <f>Q185*H185</f>
        <v>0</v>
      </c>
      <c r="S185" s="113">
        <v>0</v>
      </c>
      <c r="T185" s="114">
        <f>S185*H185</f>
        <v>0</v>
      </c>
      <c r="AR185" s="115" t="s">
        <v>111</v>
      </c>
      <c r="AT185" s="115" t="s">
        <v>91</v>
      </c>
      <c r="AU185" s="115" t="s">
        <v>46</v>
      </c>
      <c r="AY185" s="10" t="s">
        <v>90</v>
      </c>
      <c r="BE185" s="33">
        <f>IF(N185="základná",J185,0)</f>
        <v>0</v>
      </c>
      <c r="BF185" s="33">
        <f>IF(N185="znížená",J185,0)</f>
        <v>0</v>
      </c>
      <c r="BG185" s="33">
        <f>IF(N185="zákl. prenesená",J185,0)</f>
        <v>0</v>
      </c>
      <c r="BH185" s="33">
        <f>IF(N185="zníž. prenesená",J185,0)</f>
        <v>0</v>
      </c>
      <c r="BI185" s="33">
        <f>IF(N185="nulová",J185,0)</f>
        <v>0</v>
      </c>
      <c r="BJ185" s="10" t="s">
        <v>46</v>
      </c>
      <c r="BK185" s="33">
        <f>ROUND(I185*H185,2)</f>
        <v>0</v>
      </c>
      <c r="BL185" s="10" t="s">
        <v>111</v>
      </c>
      <c r="BM185" s="115" t="s">
        <v>362</v>
      </c>
    </row>
    <row r="186" spans="2:65" s="7" customFormat="1" x14ac:dyDescent="0.2">
      <c r="B186" s="127"/>
      <c r="D186" s="128" t="s">
        <v>120</v>
      </c>
      <c r="E186" s="134" t="s">
        <v>0</v>
      </c>
      <c r="F186" s="129" t="s">
        <v>363</v>
      </c>
      <c r="H186" s="130">
        <v>64.158000000000001</v>
      </c>
      <c r="I186" s="131"/>
      <c r="L186" s="127"/>
      <c r="M186" s="132"/>
      <c r="T186" s="133"/>
      <c r="AT186" s="134" t="s">
        <v>120</v>
      </c>
      <c r="AU186" s="134" t="s">
        <v>46</v>
      </c>
      <c r="AV186" s="7" t="s">
        <v>46</v>
      </c>
      <c r="AW186" s="7" t="s">
        <v>18</v>
      </c>
      <c r="AX186" s="7" t="s">
        <v>44</v>
      </c>
      <c r="AY186" s="134" t="s">
        <v>90</v>
      </c>
    </row>
    <row r="187" spans="2:65" s="8" customFormat="1" x14ac:dyDescent="0.2">
      <c r="B187" s="149"/>
      <c r="D187" s="128" t="s">
        <v>120</v>
      </c>
      <c r="E187" s="150" t="s">
        <v>0</v>
      </c>
      <c r="F187" s="151" t="s">
        <v>179</v>
      </c>
      <c r="H187" s="152">
        <v>64.158000000000001</v>
      </c>
      <c r="I187" s="153"/>
      <c r="L187" s="149"/>
      <c r="M187" s="154"/>
      <c r="T187" s="155"/>
      <c r="AT187" s="150" t="s">
        <v>120</v>
      </c>
      <c r="AU187" s="150" t="s">
        <v>46</v>
      </c>
      <c r="AV187" s="8" t="s">
        <v>93</v>
      </c>
      <c r="AW187" s="8" t="s">
        <v>18</v>
      </c>
      <c r="AX187" s="8" t="s">
        <v>45</v>
      </c>
      <c r="AY187" s="150" t="s">
        <v>90</v>
      </c>
    </row>
    <row r="188" spans="2:65" s="1" customFormat="1" ht="24.2" customHeight="1" x14ac:dyDescent="0.2">
      <c r="B188" s="17"/>
      <c r="C188" s="116" t="s">
        <v>121</v>
      </c>
      <c r="D188" s="116" t="s">
        <v>106</v>
      </c>
      <c r="E188" s="117" t="s">
        <v>194</v>
      </c>
      <c r="F188" s="118" t="s">
        <v>195</v>
      </c>
      <c r="G188" s="119" t="s">
        <v>92</v>
      </c>
      <c r="H188" s="120">
        <v>73.781999999999996</v>
      </c>
      <c r="I188" s="121"/>
      <c r="J188" s="122">
        <f>ROUND(I188*H188,2)</f>
        <v>0</v>
      </c>
      <c r="K188" s="123"/>
      <c r="L188" s="124"/>
      <c r="M188" s="125" t="s">
        <v>0</v>
      </c>
      <c r="N188" s="126" t="s">
        <v>27</v>
      </c>
      <c r="P188" s="113">
        <f>O188*H188</f>
        <v>0</v>
      </c>
      <c r="Q188" s="113">
        <v>1.9E-3</v>
      </c>
      <c r="R188" s="113">
        <f>Q188*H188</f>
        <v>0.1401858</v>
      </c>
      <c r="S188" s="113">
        <v>0</v>
      </c>
      <c r="T188" s="114">
        <f>S188*H188</f>
        <v>0</v>
      </c>
      <c r="AR188" s="115" t="s">
        <v>182</v>
      </c>
      <c r="AT188" s="115" t="s">
        <v>106</v>
      </c>
      <c r="AU188" s="115" t="s">
        <v>46</v>
      </c>
      <c r="AY188" s="10" t="s">
        <v>90</v>
      </c>
      <c r="BE188" s="33">
        <f>IF(N188="základná",J188,0)</f>
        <v>0</v>
      </c>
      <c r="BF188" s="33">
        <f>IF(N188="znížená",J188,0)</f>
        <v>0</v>
      </c>
      <c r="BG188" s="33">
        <f>IF(N188="zákl. prenesená",J188,0)</f>
        <v>0</v>
      </c>
      <c r="BH188" s="33">
        <f>IF(N188="zníž. prenesená",J188,0)</f>
        <v>0</v>
      </c>
      <c r="BI188" s="33">
        <f>IF(N188="nulová",J188,0)</f>
        <v>0</v>
      </c>
      <c r="BJ188" s="10" t="s">
        <v>46</v>
      </c>
      <c r="BK188" s="33">
        <f>ROUND(I188*H188,2)</f>
        <v>0</v>
      </c>
      <c r="BL188" s="10" t="s">
        <v>111</v>
      </c>
      <c r="BM188" s="115" t="s">
        <v>364</v>
      </c>
    </row>
    <row r="189" spans="2:65" s="1" customFormat="1" ht="21.75" customHeight="1" x14ac:dyDescent="0.2">
      <c r="B189" s="17"/>
      <c r="C189" s="116" t="s">
        <v>124</v>
      </c>
      <c r="D189" s="116" t="s">
        <v>106</v>
      </c>
      <c r="E189" s="117" t="s">
        <v>180</v>
      </c>
      <c r="F189" s="118" t="s">
        <v>181</v>
      </c>
      <c r="G189" s="119" t="s">
        <v>97</v>
      </c>
      <c r="H189" s="120">
        <v>261.12299999999999</v>
      </c>
      <c r="I189" s="121"/>
      <c r="J189" s="122">
        <f>ROUND(I189*H189,2)</f>
        <v>0</v>
      </c>
      <c r="K189" s="123"/>
      <c r="L189" s="124"/>
      <c r="M189" s="125" t="s">
        <v>0</v>
      </c>
      <c r="N189" s="126" t="s">
        <v>27</v>
      </c>
      <c r="P189" s="113">
        <f>O189*H189</f>
        <v>0</v>
      </c>
      <c r="Q189" s="113">
        <v>1.4999999999999999E-4</v>
      </c>
      <c r="R189" s="113">
        <f>Q189*H189</f>
        <v>3.9168449999999994E-2</v>
      </c>
      <c r="S189" s="113">
        <v>0</v>
      </c>
      <c r="T189" s="114">
        <f>S189*H189</f>
        <v>0</v>
      </c>
      <c r="AR189" s="115" t="s">
        <v>182</v>
      </c>
      <c r="AT189" s="115" t="s">
        <v>106</v>
      </c>
      <c r="AU189" s="115" t="s">
        <v>46</v>
      </c>
      <c r="AY189" s="10" t="s">
        <v>90</v>
      </c>
      <c r="BE189" s="33">
        <f>IF(N189="základná",J189,0)</f>
        <v>0</v>
      </c>
      <c r="BF189" s="33">
        <f>IF(N189="znížená",J189,0)</f>
        <v>0</v>
      </c>
      <c r="BG189" s="33">
        <f>IF(N189="zákl. prenesená",J189,0)</f>
        <v>0</v>
      </c>
      <c r="BH189" s="33">
        <f>IF(N189="zníž. prenesená",J189,0)</f>
        <v>0</v>
      </c>
      <c r="BI189" s="33">
        <f>IF(N189="nulová",J189,0)</f>
        <v>0</v>
      </c>
      <c r="BJ189" s="10" t="s">
        <v>46</v>
      </c>
      <c r="BK189" s="33">
        <f>ROUND(I189*H189,2)</f>
        <v>0</v>
      </c>
      <c r="BL189" s="10" t="s">
        <v>111</v>
      </c>
      <c r="BM189" s="115" t="s">
        <v>365</v>
      </c>
    </row>
    <row r="190" spans="2:65" s="1" customFormat="1" ht="37.9" customHeight="1" x14ac:dyDescent="0.2">
      <c r="B190" s="17"/>
      <c r="C190" s="104" t="s">
        <v>127</v>
      </c>
      <c r="D190" s="104" t="s">
        <v>91</v>
      </c>
      <c r="E190" s="105" t="s">
        <v>366</v>
      </c>
      <c r="F190" s="106" t="s">
        <v>367</v>
      </c>
      <c r="G190" s="107" t="s">
        <v>97</v>
      </c>
      <c r="H190" s="108">
        <v>8</v>
      </c>
      <c r="I190" s="109"/>
      <c r="J190" s="110">
        <f>ROUND(I190*H190,2)</f>
        <v>0</v>
      </c>
      <c r="K190" s="111"/>
      <c r="L190" s="17"/>
      <c r="M190" s="112" t="s">
        <v>0</v>
      </c>
      <c r="N190" s="78" t="s">
        <v>27</v>
      </c>
      <c r="P190" s="113">
        <f>O190*H190</f>
        <v>0</v>
      </c>
      <c r="Q190" s="113">
        <v>2.5999999999999998E-4</v>
      </c>
      <c r="R190" s="113">
        <f>Q190*H190</f>
        <v>2.0799999999999998E-3</v>
      </c>
      <c r="S190" s="113">
        <v>0</v>
      </c>
      <c r="T190" s="114">
        <f>S190*H190</f>
        <v>0</v>
      </c>
      <c r="AR190" s="115" t="s">
        <v>111</v>
      </c>
      <c r="AT190" s="115" t="s">
        <v>91</v>
      </c>
      <c r="AU190" s="115" t="s">
        <v>46</v>
      </c>
      <c r="AY190" s="10" t="s">
        <v>90</v>
      </c>
      <c r="BE190" s="33">
        <f>IF(N190="základná",J190,0)</f>
        <v>0</v>
      </c>
      <c r="BF190" s="33">
        <f>IF(N190="znížená",J190,0)</f>
        <v>0</v>
      </c>
      <c r="BG190" s="33">
        <f>IF(N190="zákl. prenesená",J190,0)</f>
        <v>0</v>
      </c>
      <c r="BH190" s="33">
        <f>IF(N190="zníž. prenesená",J190,0)</f>
        <v>0</v>
      </c>
      <c r="BI190" s="33">
        <f>IF(N190="nulová",J190,0)</f>
        <v>0</v>
      </c>
      <c r="BJ190" s="10" t="s">
        <v>46</v>
      </c>
      <c r="BK190" s="33">
        <f>ROUND(I190*H190,2)</f>
        <v>0</v>
      </c>
      <c r="BL190" s="10" t="s">
        <v>111</v>
      </c>
      <c r="BM190" s="115" t="s">
        <v>368</v>
      </c>
    </row>
    <row r="191" spans="2:65" s="7" customFormat="1" x14ac:dyDescent="0.2">
      <c r="B191" s="127"/>
      <c r="D191" s="128" t="s">
        <v>120</v>
      </c>
      <c r="E191" s="134" t="s">
        <v>0</v>
      </c>
      <c r="F191" s="129" t="s">
        <v>546</v>
      </c>
      <c r="H191" s="130">
        <v>5</v>
      </c>
      <c r="I191" s="131"/>
      <c r="L191" s="127"/>
      <c r="M191" s="132"/>
      <c r="T191" s="133"/>
      <c r="AT191" s="134" t="s">
        <v>120</v>
      </c>
      <c r="AU191" s="134" t="s">
        <v>46</v>
      </c>
      <c r="AV191" s="7" t="s">
        <v>46</v>
      </c>
      <c r="AW191" s="7" t="s">
        <v>18</v>
      </c>
      <c r="AX191" s="7" t="s">
        <v>44</v>
      </c>
      <c r="AY191" s="134" t="s">
        <v>90</v>
      </c>
    </row>
    <row r="192" spans="2:65" s="7" customFormat="1" x14ac:dyDescent="0.2">
      <c r="B192" s="127"/>
      <c r="D192" s="128" t="s">
        <v>120</v>
      </c>
      <c r="E192" s="134" t="s">
        <v>0</v>
      </c>
      <c r="F192" s="129" t="s">
        <v>547</v>
      </c>
      <c r="H192" s="130">
        <v>3</v>
      </c>
      <c r="I192" s="131"/>
      <c r="L192" s="127"/>
      <c r="M192" s="132"/>
      <c r="T192" s="133"/>
      <c r="AT192" s="134" t="s">
        <v>120</v>
      </c>
      <c r="AU192" s="134" t="s">
        <v>46</v>
      </c>
      <c r="AV192" s="7" t="s">
        <v>46</v>
      </c>
      <c r="AW192" s="7" t="s">
        <v>18</v>
      </c>
      <c r="AX192" s="7" t="s">
        <v>44</v>
      </c>
      <c r="AY192" s="134" t="s">
        <v>90</v>
      </c>
    </row>
    <row r="193" spans="2:65" s="8" customFormat="1" x14ac:dyDescent="0.2">
      <c r="B193" s="149"/>
      <c r="D193" s="128" t="s">
        <v>120</v>
      </c>
      <c r="E193" s="150" t="s">
        <v>0</v>
      </c>
      <c r="F193" s="151" t="s">
        <v>179</v>
      </c>
      <c r="H193" s="152">
        <v>8</v>
      </c>
      <c r="I193" s="153"/>
      <c r="L193" s="149"/>
      <c r="M193" s="154"/>
      <c r="T193" s="155"/>
      <c r="AT193" s="150" t="s">
        <v>120</v>
      </c>
      <c r="AU193" s="150" t="s">
        <v>46</v>
      </c>
      <c r="AV193" s="8" t="s">
        <v>93</v>
      </c>
      <c r="AW193" s="8" t="s">
        <v>18</v>
      </c>
      <c r="AX193" s="8" t="s">
        <v>45</v>
      </c>
      <c r="AY193" s="150" t="s">
        <v>90</v>
      </c>
    </row>
    <row r="194" spans="2:65" s="1" customFormat="1" ht="24.2" customHeight="1" x14ac:dyDescent="0.2">
      <c r="B194" s="17"/>
      <c r="C194" s="116" t="s">
        <v>128</v>
      </c>
      <c r="D194" s="116" t="s">
        <v>106</v>
      </c>
      <c r="E194" s="117" t="s">
        <v>369</v>
      </c>
      <c r="F194" s="118" t="s">
        <v>370</v>
      </c>
      <c r="G194" s="119" t="s">
        <v>92</v>
      </c>
      <c r="H194" s="120">
        <v>8</v>
      </c>
      <c r="I194" s="121"/>
      <c r="J194" s="122">
        <f>ROUND(I194*H194,2)</f>
        <v>0</v>
      </c>
      <c r="K194" s="123"/>
      <c r="L194" s="124"/>
      <c r="M194" s="125" t="s">
        <v>0</v>
      </c>
      <c r="N194" s="126" t="s">
        <v>27</v>
      </c>
      <c r="P194" s="113">
        <f>O194*H194</f>
        <v>0</v>
      </c>
      <c r="Q194" s="113">
        <v>6.8999999999999997E-4</v>
      </c>
      <c r="R194" s="113">
        <f>Q194*H194</f>
        <v>5.5199999999999997E-3</v>
      </c>
      <c r="S194" s="113">
        <v>0</v>
      </c>
      <c r="T194" s="114">
        <f>S194*H194</f>
        <v>0</v>
      </c>
      <c r="AR194" s="115" t="s">
        <v>182</v>
      </c>
      <c r="AT194" s="115" t="s">
        <v>106</v>
      </c>
      <c r="AU194" s="115" t="s">
        <v>46</v>
      </c>
      <c r="AY194" s="10" t="s">
        <v>90</v>
      </c>
      <c r="BE194" s="33">
        <f>IF(N194="základná",J194,0)</f>
        <v>0</v>
      </c>
      <c r="BF194" s="33">
        <f>IF(N194="znížená",J194,0)</f>
        <v>0</v>
      </c>
      <c r="BG194" s="33">
        <f>IF(N194="zákl. prenesená",J194,0)</f>
        <v>0</v>
      </c>
      <c r="BH194" s="33">
        <f>IF(N194="zníž. prenesená",J194,0)</f>
        <v>0</v>
      </c>
      <c r="BI194" s="33">
        <f>IF(N194="nulová",J194,0)</f>
        <v>0</v>
      </c>
      <c r="BJ194" s="10" t="s">
        <v>46</v>
      </c>
      <c r="BK194" s="33">
        <f>ROUND(I194*H194,2)</f>
        <v>0</v>
      </c>
      <c r="BL194" s="10" t="s">
        <v>111</v>
      </c>
      <c r="BM194" s="115" t="s">
        <v>371</v>
      </c>
    </row>
    <row r="195" spans="2:65" s="1" customFormat="1" ht="33" customHeight="1" x14ac:dyDescent="0.2">
      <c r="B195" s="17"/>
      <c r="C195" s="104" t="s">
        <v>131</v>
      </c>
      <c r="D195" s="104" t="s">
        <v>91</v>
      </c>
      <c r="E195" s="105" t="s">
        <v>372</v>
      </c>
      <c r="F195" s="106" t="s">
        <v>373</v>
      </c>
      <c r="G195" s="107" t="s">
        <v>97</v>
      </c>
      <c r="H195" s="108">
        <v>5</v>
      </c>
      <c r="I195" s="109"/>
      <c r="J195" s="110">
        <f>ROUND(I195*H195,2)</f>
        <v>0</v>
      </c>
      <c r="K195" s="111"/>
      <c r="L195" s="17"/>
      <c r="M195" s="112" t="s">
        <v>0</v>
      </c>
      <c r="N195" s="78" t="s">
        <v>27</v>
      </c>
      <c r="P195" s="113">
        <f>O195*H195</f>
        <v>0</v>
      </c>
      <c r="Q195" s="113">
        <v>1.7411999999999999E-4</v>
      </c>
      <c r="R195" s="113">
        <f>Q195*H195</f>
        <v>8.7060000000000002E-4</v>
      </c>
      <c r="S195" s="113">
        <v>0</v>
      </c>
      <c r="T195" s="114">
        <f>S195*H195</f>
        <v>0</v>
      </c>
      <c r="AR195" s="115" t="s">
        <v>111</v>
      </c>
      <c r="AT195" s="115" t="s">
        <v>91</v>
      </c>
      <c r="AU195" s="115" t="s">
        <v>46</v>
      </c>
      <c r="AY195" s="10" t="s">
        <v>90</v>
      </c>
      <c r="BE195" s="33">
        <f>IF(N195="základná",J195,0)</f>
        <v>0</v>
      </c>
      <c r="BF195" s="33">
        <f>IF(N195="znížená",J195,0)</f>
        <v>0</v>
      </c>
      <c r="BG195" s="33">
        <f>IF(N195="zákl. prenesená",J195,0)</f>
        <v>0</v>
      </c>
      <c r="BH195" s="33">
        <f>IF(N195="zníž. prenesená",J195,0)</f>
        <v>0</v>
      </c>
      <c r="BI195" s="33">
        <f>IF(N195="nulová",J195,0)</f>
        <v>0</v>
      </c>
      <c r="BJ195" s="10" t="s">
        <v>46</v>
      </c>
      <c r="BK195" s="33">
        <f>ROUND(I195*H195,2)</f>
        <v>0</v>
      </c>
      <c r="BL195" s="10" t="s">
        <v>111</v>
      </c>
      <c r="BM195" s="115" t="s">
        <v>374</v>
      </c>
    </row>
    <row r="196" spans="2:65" s="1" customFormat="1" ht="24.2" customHeight="1" x14ac:dyDescent="0.2">
      <c r="B196" s="17"/>
      <c r="C196" s="116" t="s">
        <v>134</v>
      </c>
      <c r="D196" s="116" t="s">
        <v>106</v>
      </c>
      <c r="E196" s="117" t="s">
        <v>369</v>
      </c>
      <c r="F196" s="118" t="s">
        <v>370</v>
      </c>
      <c r="G196" s="119" t="s">
        <v>92</v>
      </c>
      <c r="H196" s="120">
        <v>1.1499999999999999</v>
      </c>
      <c r="I196" s="121"/>
      <c r="J196" s="122">
        <f>ROUND(I196*H196,2)</f>
        <v>0</v>
      </c>
      <c r="K196" s="123"/>
      <c r="L196" s="124"/>
      <c r="M196" s="125" t="s">
        <v>0</v>
      </c>
      <c r="N196" s="126" t="s">
        <v>27</v>
      </c>
      <c r="P196" s="113">
        <f>O196*H196</f>
        <v>0</v>
      </c>
      <c r="Q196" s="113">
        <v>6.8999999999999997E-4</v>
      </c>
      <c r="R196" s="113">
        <f>Q196*H196</f>
        <v>7.9349999999999993E-4</v>
      </c>
      <c r="S196" s="113">
        <v>0</v>
      </c>
      <c r="T196" s="114">
        <f>S196*H196</f>
        <v>0</v>
      </c>
      <c r="AR196" s="115" t="s">
        <v>182</v>
      </c>
      <c r="AT196" s="115" t="s">
        <v>106</v>
      </c>
      <c r="AU196" s="115" t="s">
        <v>46</v>
      </c>
      <c r="AY196" s="10" t="s">
        <v>90</v>
      </c>
      <c r="BE196" s="33">
        <f>IF(N196="základná",J196,0)</f>
        <v>0</v>
      </c>
      <c r="BF196" s="33">
        <f>IF(N196="znížená",J196,0)</f>
        <v>0</v>
      </c>
      <c r="BG196" s="33">
        <f>IF(N196="zákl. prenesená",J196,0)</f>
        <v>0</v>
      </c>
      <c r="BH196" s="33">
        <f>IF(N196="zníž. prenesená",J196,0)</f>
        <v>0</v>
      </c>
      <c r="BI196" s="33">
        <f>IF(N196="nulová",J196,0)</f>
        <v>0</v>
      </c>
      <c r="BJ196" s="10" t="s">
        <v>46</v>
      </c>
      <c r="BK196" s="33">
        <f>ROUND(I196*H196,2)</f>
        <v>0</v>
      </c>
      <c r="BL196" s="10" t="s">
        <v>111</v>
      </c>
      <c r="BM196" s="115" t="s">
        <v>375</v>
      </c>
    </row>
    <row r="197" spans="2:65" s="7" customFormat="1" x14ac:dyDescent="0.2">
      <c r="B197" s="127"/>
      <c r="D197" s="128" t="s">
        <v>120</v>
      </c>
      <c r="F197" s="129" t="s">
        <v>548</v>
      </c>
      <c r="H197" s="130">
        <v>1.1499999999999999</v>
      </c>
      <c r="I197" s="131"/>
      <c r="L197" s="127"/>
      <c r="M197" s="132"/>
      <c r="T197" s="133"/>
      <c r="AT197" s="134" t="s">
        <v>120</v>
      </c>
      <c r="AU197" s="134" t="s">
        <v>46</v>
      </c>
      <c r="AV197" s="7" t="s">
        <v>46</v>
      </c>
      <c r="AW197" s="7" t="s">
        <v>1</v>
      </c>
      <c r="AX197" s="7" t="s">
        <v>45</v>
      </c>
      <c r="AY197" s="134" t="s">
        <v>90</v>
      </c>
    </row>
    <row r="198" spans="2:65" s="1" customFormat="1" ht="21.75" customHeight="1" x14ac:dyDescent="0.2">
      <c r="B198" s="17"/>
      <c r="C198" s="104" t="s">
        <v>139</v>
      </c>
      <c r="D198" s="104" t="s">
        <v>91</v>
      </c>
      <c r="E198" s="105" t="s">
        <v>198</v>
      </c>
      <c r="F198" s="106" t="s">
        <v>199</v>
      </c>
      <c r="G198" s="107" t="s">
        <v>97</v>
      </c>
      <c r="H198" s="108">
        <v>2</v>
      </c>
      <c r="I198" s="109"/>
      <c r="J198" s="110">
        <f>ROUND(I198*H198,2)</f>
        <v>0</v>
      </c>
      <c r="K198" s="111"/>
      <c r="L198" s="17"/>
      <c r="M198" s="112" t="s">
        <v>0</v>
      </c>
      <c r="N198" s="78" t="s">
        <v>27</v>
      </c>
      <c r="P198" s="113">
        <f>O198*H198</f>
        <v>0</v>
      </c>
      <c r="Q198" s="113">
        <v>1.0000000000000001E-5</v>
      </c>
      <c r="R198" s="113">
        <f>Q198*H198</f>
        <v>2.0000000000000002E-5</v>
      </c>
      <c r="S198" s="113">
        <v>0</v>
      </c>
      <c r="T198" s="114">
        <f>S198*H198</f>
        <v>0</v>
      </c>
      <c r="AR198" s="115" t="s">
        <v>93</v>
      </c>
      <c r="AT198" s="115" t="s">
        <v>91</v>
      </c>
      <c r="AU198" s="115" t="s">
        <v>46</v>
      </c>
      <c r="AY198" s="10" t="s">
        <v>90</v>
      </c>
      <c r="BE198" s="33">
        <f>IF(N198="základná",J198,0)</f>
        <v>0</v>
      </c>
      <c r="BF198" s="33">
        <f>IF(N198="znížená",J198,0)</f>
        <v>0</v>
      </c>
      <c r="BG198" s="33">
        <f>IF(N198="zákl. prenesená",J198,0)</f>
        <v>0</v>
      </c>
      <c r="BH198" s="33">
        <f>IF(N198="zníž. prenesená",J198,0)</f>
        <v>0</v>
      </c>
      <c r="BI198" s="33">
        <f>IF(N198="nulová",J198,0)</f>
        <v>0</v>
      </c>
      <c r="BJ198" s="10" t="s">
        <v>46</v>
      </c>
      <c r="BK198" s="33">
        <f>ROUND(I198*H198,2)</f>
        <v>0</v>
      </c>
      <c r="BL198" s="10" t="s">
        <v>93</v>
      </c>
      <c r="BM198" s="115" t="s">
        <v>377</v>
      </c>
    </row>
    <row r="199" spans="2:65" s="7" customFormat="1" x14ac:dyDescent="0.2">
      <c r="B199" s="127"/>
      <c r="D199" s="128" t="s">
        <v>120</v>
      </c>
      <c r="E199" s="134" t="s">
        <v>0</v>
      </c>
      <c r="F199" s="129" t="s">
        <v>331</v>
      </c>
      <c r="H199" s="130">
        <v>2</v>
      </c>
      <c r="I199" s="131"/>
      <c r="L199" s="127"/>
      <c r="M199" s="132"/>
      <c r="T199" s="133"/>
      <c r="AT199" s="134" t="s">
        <v>120</v>
      </c>
      <c r="AU199" s="134" t="s">
        <v>46</v>
      </c>
      <c r="AV199" s="7" t="s">
        <v>46</v>
      </c>
      <c r="AW199" s="7" t="s">
        <v>18</v>
      </c>
      <c r="AX199" s="7" t="s">
        <v>44</v>
      </c>
      <c r="AY199" s="134" t="s">
        <v>90</v>
      </c>
    </row>
    <row r="200" spans="2:65" s="8" customFormat="1" x14ac:dyDescent="0.2">
      <c r="B200" s="149"/>
      <c r="D200" s="128" t="s">
        <v>120</v>
      </c>
      <c r="E200" s="150" t="s">
        <v>0</v>
      </c>
      <c r="F200" s="151" t="s">
        <v>179</v>
      </c>
      <c r="H200" s="152">
        <v>2</v>
      </c>
      <c r="I200" s="153"/>
      <c r="L200" s="149"/>
      <c r="M200" s="154"/>
      <c r="T200" s="155"/>
      <c r="AT200" s="150" t="s">
        <v>120</v>
      </c>
      <c r="AU200" s="150" t="s">
        <v>46</v>
      </c>
      <c r="AV200" s="8" t="s">
        <v>93</v>
      </c>
      <c r="AW200" s="8" t="s">
        <v>18</v>
      </c>
      <c r="AX200" s="8" t="s">
        <v>45</v>
      </c>
      <c r="AY200" s="150" t="s">
        <v>90</v>
      </c>
    </row>
    <row r="201" spans="2:65" s="1" customFormat="1" ht="24.2" customHeight="1" x14ac:dyDescent="0.2">
      <c r="B201" s="17"/>
      <c r="C201" s="116" t="s">
        <v>144</v>
      </c>
      <c r="D201" s="116" t="s">
        <v>106</v>
      </c>
      <c r="E201" s="117" t="s">
        <v>200</v>
      </c>
      <c r="F201" s="118" t="s">
        <v>201</v>
      </c>
      <c r="G201" s="119" t="s">
        <v>92</v>
      </c>
      <c r="H201" s="120">
        <v>0.8</v>
      </c>
      <c r="I201" s="121"/>
      <c r="J201" s="122">
        <f>ROUND(I201*H201,2)</f>
        <v>0</v>
      </c>
      <c r="K201" s="123"/>
      <c r="L201" s="124"/>
      <c r="M201" s="125" t="s">
        <v>0</v>
      </c>
      <c r="N201" s="126" t="s">
        <v>27</v>
      </c>
      <c r="P201" s="113">
        <f>O201*H201</f>
        <v>0</v>
      </c>
      <c r="Q201" s="113">
        <v>2.2000000000000001E-3</v>
      </c>
      <c r="R201" s="113">
        <f>Q201*H201</f>
        <v>1.7600000000000003E-3</v>
      </c>
      <c r="S201" s="113">
        <v>0</v>
      </c>
      <c r="T201" s="114">
        <f>S201*H201</f>
        <v>0</v>
      </c>
      <c r="AR201" s="115" t="s">
        <v>96</v>
      </c>
      <c r="AT201" s="115" t="s">
        <v>106</v>
      </c>
      <c r="AU201" s="115" t="s">
        <v>46</v>
      </c>
      <c r="AY201" s="10" t="s">
        <v>90</v>
      </c>
      <c r="BE201" s="33">
        <f>IF(N201="základná",J201,0)</f>
        <v>0</v>
      </c>
      <c r="BF201" s="33">
        <f>IF(N201="znížená",J201,0)</f>
        <v>0</v>
      </c>
      <c r="BG201" s="33">
        <f>IF(N201="zákl. prenesená",J201,0)</f>
        <v>0</v>
      </c>
      <c r="BH201" s="33">
        <f>IF(N201="zníž. prenesená",J201,0)</f>
        <v>0</v>
      </c>
      <c r="BI201" s="33">
        <f>IF(N201="nulová",J201,0)</f>
        <v>0</v>
      </c>
      <c r="BJ201" s="10" t="s">
        <v>46</v>
      </c>
      <c r="BK201" s="33">
        <f>ROUND(I201*H201,2)</f>
        <v>0</v>
      </c>
      <c r="BL201" s="10" t="s">
        <v>93</v>
      </c>
      <c r="BM201" s="115" t="s">
        <v>378</v>
      </c>
    </row>
    <row r="202" spans="2:65" s="1" customFormat="1" ht="24.2" customHeight="1" x14ac:dyDescent="0.2">
      <c r="B202" s="17"/>
      <c r="C202" s="116" t="s">
        <v>214</v>
      </c>
      <c r="D202" s="116" t="s">
        <v>106</v>
      </c>
      <c r="E202" s="117" t="s">
        <v>202</v>
      </c>
      <c r="F202" s="118" t="s">
        <v>203</v>
      </c>
      <c r="G202" s="119" t="s">
        <v>97</v>
      </c>
      <c r="H202" s="120">
        <v>2</v>
      </c>
      <c r="I202" s="121"/>
      <c r="J202" s="122">
        <f>ROUND(I202*H202,2)</f>
        <v>0</v>
      </c>
      <c r="K202" s="123"/>
      <c r="L202" s="124"/>
      <c r="M202" s="125" t="s">
        <v>0</v>
      </c>
      <c r="N202" s="126" t="s">
        <v>27</v>
      </c>
      <c r="P202" s="113">
        <f>O202*H202</f>
        <v>0</v>
      </c>
      <c r="Q202" s="113">
        <v>3.8000000000000002E-4</v>
      </c>
      <c r="R202" s="113">
        <f>Q202*H202</f>
        <v>7.6000000000000004E-4</v>
      </c>
      <c r="S202" s="113">
        <v>0</v>
      </c>
      <c r="T202" s="114">
        <f>S202*H202</f>
        <v>0</v>
      </c>
      <c r="AR202" s="115" t="s">
        <v>96</v>
      </c>
      <c r="AT202" s="115" t="s">
        <v>106</v>
      </c>
      <c r="AU202" s="115" t="s">
        <v>46</v>
      </c>
      <c r="AY202" s="10" t="s">
        <v>90</v>
      </c>
      <c r="BE202" s="33">
        <f>IF(N202="základná",J202,0)</f>
        <v>0</v>
      </c>
      <c r="BF202" s="33">
        <f>IF(N202="znížená",J202,0)</f>
        <v>0</v>
      </c>
      <c r="BG202" s="33">
        <f>IF(N202="zákl. prenesená",J202,0)</f>
        <v>0</v>
      </c>
      <c r="BH202" s="33">
        <f>IF(N202="zníž. prenesená",J202,0)</f>
        <v>0</v>
      </c>
      <c r="BI202" s="33">
        <f>IF(N202="nulová",J202,0)</f>
        <v>0</v>
      </c>
      <c r="BJ202" s="10" t="s">
        <v>46</v>
      </c>
      <c r="BK202" s="33">
        <f>ROUND(I202*H202,2)</f>
        <v>0</v>
      </c>
      <c r="BL202" s="10" t="s">
        <v>93</v>
      </c>
      <c r="BM202" s="115" t="s">
        <v>379</v>
      </c>
    </row>
    <row r="203" spans="2:65" s="1" customFormat="1" ht="21.75" customHeight="1" x14ac:dyDescent="0.2">
      <c r="B203" s="17"/>
      <c r="C203" s="116" t="s">
        <v>217</v>
      </c>
      <c r="D203" s="116" t="s">
        <v>106</v>
      </c>
      <c r="E203" s="117" t="s">
        <v>180</v>
      </c>
      <c r="F203" s="118" t="s">
        <v>181</v>
      </c>
      <c r="G203" s="119" t="s">
        <v>97</v>
      </c>
      <c r="H203" s="120">
        <v>10</v>
      </c>
      <c r="I203" s="121"/>
      <c r="J203" s="122">
        <f>ROUND(I203*H203,2)</f>
        <v>0</v>
      </c>
      <c r="K203" s="123"/>
      <c r="L203" s="124"/>
      <c r="M203" s="125" t="s">
        <v>0</v>
      </c>
      <c r="N203" s="126" t="s">
        <v>27</v>
      </c>
      <c r="P203" s="113">
        <f>O203*H203</f>
        <v>0</v>
      </c>
      <c r="Q203" s="113">
        <v>1.4999999999999999E-4</v>
      </c>
      <c r="R203" s="113">
        <f>Q203*H203</f>
        <v>1.4999999999999998E-3</v>
      </c>
      <c r="S203" s="113">
        <v>0</v>
      </c>
      <c r="T203" s="114">
        <f>S203*H203</f>
        <v>0</v>
      </c>
      <c r="AR203" s="115" t="s">
        <v>96</v>
      </c>
      <c r="AT203" s="115" t="s">
        <v>106</v>
      </c>
      <c r="AU203" s="115" t="s">
        <v>46</v>
      </c>
      <c r="AY203" s="10" t="s">
        <v>90</v>
      </c>
      <c r="BE203" s="33">
        <f>IF(N203="základná",J203,0)</f>
        <v>0</v>
      </c>
      <c r="BF203" s="33">
        <f>IF(N203="znížená",J203,0)</f>
        <v>0</v>
      </c>
      <c r="BG203" s="33">
        <f>IF(N203="zákl. prenesená",J203,0)</f>
        <v>0</v>
      </c>
      <c r="BH203" s="33">
        <f>IF(N203="zníž. prenesená",J203,0)</f>
        <v>0</v>
      </c>
      <c r="BI203" s="33">
        <f>IF(N203="nulová",J203,0)</f>
        <v>0</v>
      </c>
      <c r="BJ203" s="10" t="s">
        <v>46</v>
      </c>
      <c r="BK203" s="33">
        <f>ROUND(I203*H203,2)</f>
        <v>0</v>
      </c>
      <c r="BL203" s="10" t="s">
        <v>93</v>
      </c>
      <c r="BM203" s="115" t="s">
        <v>380</v>
      </c>
    </row>
    <row r="204" spans="2:65" s="1" customFormat="1" ht="33" customHeight="1" x14ac:dyDescent="0.2">
      <c r="B204" s="17"/>
      <c r="C204" s="104" t="s">
        <v>182</v>
      </c>
      <c r="D204" s="104" t="s">
        <v>91</v>
      </c>
      <c r="E204" s="105" t="s">
        <v>422</v>
      </c>
      <c r="F204" s="106" t="s">
        <v>423</v>
      </c>
      <c r="G204" s="107" t="s">
        <v>103</v>
      </c>
      <c r="H204" s="108">
        <v>19.425000000000001</v>
      </c>
      <c r="I204" s="109"/>
      <c r="J204" s="110">
        <f>ROUND(I204*H204,2)</f>
        <v>0</v>
      </c>
      <c r="K204" s="111"/>
      <c r="L204" s="17"/>
      <c r="M204" s="112" t="s">
        <v>0</v>
      </c>
      <c r="N204" s="78" t="s">
        <v>27</v>
      </c>
      <c r="P204" s="113">
        <f>O204*H204</f>
        <v>0</v>
      </c>
      <c r="Q204" s="113">
        <v>4.0999999999999999E-4</v>
      </c>
      <c r="R204" s="113">
        <f>Q204*H204</f>
        <v>7.9642500000000008E-3</v>
      </c>
      <c r="S204" s="113">
        <v>0</v>
      </c>
      <c r="T204" s="114">
        <f>S204*H204</f>
        <v>0</v>
      </c>
      <c r="AR204" s="115" t="s">
        <v>111</v>
      </c>
      <c r="AT204" s="115" t="s">
        <v>91</v>
      </c>
      <c r="AU204" s="115" t="s">
        <v>46</v>
      </c>
      <c r="AY204" s="10" t="s">
        <v>90</v>
      </c>
      <c r="BE204" s="33">
        <f>IF(N204="základná",J204,0)</f>
        <v>0</v>
      </c>
      <c r="BF204" s="33">
        <f>IF(N204="znížená",J204,0)</f>
        <v>0</v>
      </c>
      <c r="BG204" s="33">
        <f>IF(N204="zákl. prenesená",J204,0)</f>
        <v>0</v>
      </c>
      <c r="BH204" s="33">
        <f>IF(N204="zníž. prenesená",J204,0)</f>
        <v>0</v>
      </c>
      <c r="BI204" s="33">
        <f>IF(N204="nulová",J204,0)</f>
        <v>0</v>
      </c>
      <c r="BJ204" s="10" t="s">
        <v>46</v>
      </c>
      <c r="BK204" s="33">
        <f>ROUND(I204*H204,2)</f>
        <v>0</v>
      </c>
      <c r="BL204" s="10" t="s">
        <v>111</v>
      </c>
      <c r="BM204" s="115" t="s">
        <v>549</v>
      </c>
    </row>
    <row r="205" spans="2:65" s="9" customFormat="1" x14ac:dyDescent="0.2">
      <c r="B205" s="156"/>
      <c r="D205" s="128" t="s">
        <v>120</v>
      </c>
      <c r="E205" s="157" t="s">
        <v>0</v>
      </c>
      <c r="F205" s="158" t="s">
        <v>425</v>
      </c>
      <c r="H205" s="157" t="s">
        <v>0</v>
      </c>
      <c r="I205" s="159"/>
      <c r="L205" s="156"/>
      <c r="M205" s="160"/>
      <c r="T205" s="161"/>
      <c r="AT205" s="157" t="s">
        <v>120</v>
      </c>
      <c r="AU205" s="157" t="s">
        <v>46</v>
      </c>
      <c r="AV205" s="9" t="s">
        <v>45</v>
      </c>
      <c r="AW205" s="9" t="s">
        <v>18</v>
      </c>
      <c r="AX205" s="9" t="s">
        <v>44</v>
      </c>
      <c r="AY205" s="157" t="s">
        <v>90</v>
      </c>
    </row>
    <row r="206" spans="2:65" s="7" customFormat="1" ht="22.5" x14ac:dyDescent="0.2">
      <c r="B206" s="127"/>
      <c r="D206" s="128" t="s">
        <v>120</v>
      </c>
      <c r="E206" s="134" t="s">
        <v>0</v>
      </c>
      <c r="F206" s="129" t="s">
        <v>550</v>
      </c>
      <c r="H206" s="130">
        <v>12.074999999999999</v>
      </c>
      <c r="I206" s="131"/>
      <c r="L206" s="127"/>
      <c r="M206" s="132"/>
      <c r="T206" s="133"/>
      <c r="AT206" s="134" t="s">
        <v>120</v>
      </c>
      <c r="AU206" s="134" t="s">
        <v>46</v>
      </c>
      <c r="AV206" s="7" t="s">
        <v>46</v>
      </c>
      <c r="AW206" s="7" t="s">
        <v>18</v>
      </c>
      <c r="AX206" s="7" t="s">
        <v>44</v>
      </c>
      <c r="AY206" s="134" t="s">
        <v>90</v>
      </c>
    </row>
    <row r="207" spans="2:65" s="7" customFormat="1" ht="22.5" x14ac:dyDescent="0.2">
      <c r="B207" s="127"/>
      <c r="D207" s="128" t="s">
        <v>120</v>
      </c>
      <c r="E207" s="134" t="s">
        <v>0</v>
      </c>
      <c r="F207" s="129" t="s">
        <v>551</v>
      </c>
      <c r="H207" s="130">
        <v>7.35</v>
      </c>
      <c r="I207" s="131"/>
      <c r="L207" s="127"/>
      <c r="M207" s="132"/>
      <c r="T207" s="133"/>
      <c r="AT207" s="134" t="s">
        <v>120</v>
      </c>
      <c r="AU207" s="134" t="s">
        <v>46</v>
      </c>
      <c r="AV207" s="7" t="s">
        <v>46</v>
      </c>
      <c r="AW207" s="7" t="s">
        <v>18</v>
      </c>
      <c r="AX207" s="7" t="s">
        <v>44</v>
      </c>
      <c r="AY207" s="134" t="s">
        <v>90</v>
      </c>
    </row>
    <row r="208" spans="2:65" s="8" customFormat="1" x14ac:dyDescent="0.2">
      <c r="B208" s="149"/>
      <c r="D208" s="128" t="s">
        <v>120</v>
      </c>
      <c r="E208" s="150" t="s">
        <v>0</v>
      </c>
      <c r="F208" s="151" t="s">
        <v>179</v>
      </c>
      <c r="H208" s="152">
        <v>19.425000000000001</v>
      </c>
      <c r="I208" s="153"/>
      <c r="L208" s="149"/>
      <c r="M208" s="154"/>
      <c r="T208" s="155"/>
      <c r="AT208" s="150" t="s">
        <v>120</v>
      </c>
      <c r="AU208" s="150" t="s">
        <v>46</v>
      </c>
      <c r="AV208" s="8" t="s">
        <v>93</v>
      </c>
      <c r="AW208" s="8" t="s">
        <v>18</v>
      </c>
      <c r="AX208" s="8" t="s">
        <v>45</v>
      </c>
      <c r="AY208" s="150" t="s">
        <v>90</v>
      </c>
    </row>
    <row r="209" spans="2:65" s="1" customFormat="1" ht="16.5" customHeight="1" x14ac:dyDescent="0.2">
      <c r="B209" s="17"/>
      <c r="C209" s="116" t="s">
        <v>222</v>
      </c>
      <c r="D209" s="116" t="s">
        <v>106</v>
      </c>
      <c r="E209" s="117" t="s">
        <v>428</v>
      </c>
      <c r="F209" s="118" t="s">
        <v>429</v>
      </c>
      <c r="G209" s="119" t="s">
        <v>97</v>
      </c>
      <c r="H209" s="120">
        <v>155.4</v>
      </c>
      <c r="I209" s="121"/>
      <c r="J209" s="122">
        <f>ROUND(I209*H209,2)</f>
        <v>0</v>
      </c>
      <c r="K209" s="123"/>
      <c r="L209" s="124"/>
      <c r="M209" s="125" t="s">
        <v>0</v>
      </c>
      <c r="N209" s="126" t="s">
        <v>27</v>
      </c>
      <c r="P209" s="113">
        <f>O209*H209</f>
        <v>0</v>
      </c>
      <c r="Q209" s="113">
        <v>3.5E-4</v>
      </c>
      <c r="R209" s="113">
        <f>Q209*H209</f>
        <v>5.4390000000000001E-2</v>
      </c>
      <c r="S209" s="113">
        <v>0</v>
      </c>
      <c r="T209" s="114">
        <f>S209*H209</f>
        <v>0</v>
      </c>
      <c r="AR209" s="115" t="s">
        <v>182</v>
      </c>
      <c r="AT209" s="115" t="s">
        <v>106</v>
      </c>
      <c r="AU209" s="115" t="s">
        <v>46</v>
      </c>
      <c r="AY209" s="10" t="s">
        <v>90</v>
      </c>
      <c r="BE209" s="33">
        <f>IF(N209="základná",J209,0)</f>
        <v>0</v>
      </c>
      <c r="BF209" s="33">
        <f>IF(N209="znížená",J209,0)</f>
        <v>0</v>
      </c>
      <c r="BG209" s="33">
        <f>IF(N209="zákl. prenesená",J209,0)</f>
        <v>0</v>
      </c>
      <c r="BH209" s="33">
        <f>IF(N209="zníž. prenesená",J209,0)</f>
        <v>0</v>
      </c>
      <c r="BI209" s="33">
        <f>IF(N209="nulová",J209,0)</f>
        <v>0</v>
      </c>
      <c r="BJ209" s="10" t="s">
        <v>46</v>
      </c>
      <c r="BK209" s="33">
        <f>ROUND(I209*H209,2)</f>
        <v>0</v>
      </c>
      <c r="BL209" s="10" t="s">
        <v>111</v>
      </c>
      <c r="BM209" s="115" t="s">
        <v>552</v>
      </c>
    </row>
    <row r="210" spans="2:65" s="1" customFormat="1" ht="37.9" customHeight="1" x14ac:dyDescent="0.2">
      <c r="B210" s="17"/>
      <c r="C210" s="104" t="s">
        <v>223</v>
      </c>
      <c r="D210" s="104" t="s">
        <v>91</v>
      </c>
      <c r="E210" s="105" t="s">
        <v>204</v>
      </c>
      <c r="F210" s="106" t="s">
        <v>205</v>
      </c>
      <c r="G210" s="107" t="s">
        <v>103</v>
      </c>
      <c r="H210" s="108">
        <v>29.4</v>
      </c>
      <c r="I210" s="109"/>
      <c r="J210" s="110">
        <f>ROUND(I210*H210,2)</f>
        <v>0</v>
      </c>
      <c r="K210" s="111"/>
      <c r="L210" s="17"/>
      <c r="M210" s="112" t="s">
        <v>0</v>
      </c>
      <c r="N210" s="78" t="s">
        <v>27</v>
      </c>
      <c r="P210" s="113">
        <f>O210*H210</f>
        <v>0</v>
      </c>
      <c r="Q210" s="113">
        <v>1.08E-3</v>
      </c>
      <c r="R210" s="113">
        <f>Q210*H210</f>
        <v>3.1751999999999996E-2</v>
      </c>
      <c r="S210" s="113">
        <v>0</v>
      </c>
      <c r="T210" s="114">
        <f>S210*H210</f>
        <v>0</v>
      </c>
      <c r="AR210" s="115" t="s">
        <v>111</v>
      </c>
      <c r="AT210" s="115" t="s">
        <v>91</v>
      </c>
      <c r="AU210" s="115" t="s">
        <v>46</v>
      </c>
      <c r="AY210" s="10" t="s">
        <v>90</v>
      </c>
      <c r="BE210" s="33">
        <f>IF(N210="základná",J210,0)</f>
        <v>0</v>
      </c>
      <c r="BF210" s="33">
        <f>IF(N210="znížená",J210,0)</f>
        <v>0</v>
      </c>
      <c r="BG210" s="33">
        <f>IF(N210="zákl. prenesená",J210,0)</f>
        <v>0</v>
      </c>
      <c r="BH210" s="33">
        <f>IF(N210="zníž. prenesená",J210,0)</f>
        <v>0</v>
      </c>
      <c r="BI210" s="33">
        <f>IF(N210="nulová",J210,0)</f>
        <v>0</v>
      </c>
      <c r="BJ210" s="10" t="s">
        <v>46</v>
      </c>
      <c r="BK210" s="33">
        <f>ROUND(I210*H210,2)</f>
        <v>0</v>
      </c>
      <c r="BL210" s="10" t="s">
        <v>111</v>
      </c>
      <c r="BM210" s="115" t="s">
        <v>381</v>
      </c>
    </row>
    <row r="211" spans="2:65" s="7" customFormat="1" x14ac:dyDescent="0.2">
      <c r="B211" s="127"/>
      <c r="D211" s="128" t="s">
        <v>120</v>
      </c>
      <c r="E211" s="134" t="s">
        <v>0</v>
      </c>
      <c r="F211" s="129" t="s">
        <v>553</v>
      </c>
      <c r="H211" s="130">
        <v>20.475000000000001</v>
      </c>
      <c r="I211" s="131"/>
      <c r="L211" s="127"/>
      <c r="M211" s="132"/>
      <c r="T211" s="133"/>
      <c r="AT211" s="134" t="s">
        <v>120</v>
      </c>
      <c r="AU211" s="134" t="s">
        <v>46</v>
      </c>
      <c r="AV211" s="7" t="s">
        <v>46</v>
      </c>
      <c r="AW211" s="7" t="s">
        <v>18</v>
      </c>
      <c r="AX211" s="7" t="s">
        <v>44</v>
      </c>
      <c r="AY211" s="134" t="s">
        <v>90</v>
      </c>
    </row>
    <row r="212" spans="2:65" s="7" customFormat="1" ht="22.5" x14ac:dyDescent="0.2">
      <c r="B212" s="127"/>
      <c r="D212" s="128" t="s">
        <v>120</v>
      </c>
      <c r="E212" s="134" t="s">
        <v>0</v>
      </c>
      <c r="F212" s="129" t="s">
        <v>554</v>
      </c>
      <c r="H212" s="130">
        <v>8.9250000000000007</v>
      </c>
      <c r="I212" s="131"/>
      <c r="L212" s="127"/>
      <c r="M212" s="132"/>
      <c r="T212" s="133"/>
      <c r="AT212" s="134" t="s">
        <v>120</v>
      </c>
      <c r="AU212" s="134" t="s">
        <v>46</v>
      </c>
      <c r="AV212" s="7" t="s">
        <v>46</v>
      </c>
      <c r="AW212" s="7" t="s">
        <v>18</v>
      </c>
      <c r="AX212" s="7" t="s">
        <v>44</v>
      </c>
      <c r="AY212" s="134" t="s">
        <v>90</v>
      </c>
    </row>
    <row r="213" spans="2:65" s="8" customFormat="1" x14ac:dyDescent="0.2">
      <c r="B213" s="149"/>
      <c r="D213" s="128" t="s">
        <v>120</v>
      </c>
      <c r="E213" s="150" t="s">
        <v>154</v>
      </c>
      <c r="F213" s="151" t="s">
        <v>179</v>
      </c>
      <c r="H213" s="152">
        <v>29.4</v>
      </c>
      <c r="I213" s="153"/>
      <c r="L213" s="149"/>
      <c r="M213" s="154"/>
      <c r="T213" s="155"/>
      <c r="AT213" s="150" t="s">
        <v>120</v>
      </c>
      <c r="AU213" s="150" t="s">
        <v>46</v>
      </c>
      <c r="AV213" s="8" t="s">
        <v>93</v>
      </c>
      <c r="AW213" s="8" t="s">
        <v>18</v>
      </c>
      <c r="AX213" s="8" t="s">
        <v>45</v>
      </c>
      <c r="AY213" s="150" t="s">
        <v>90</v>
      </c>
    </row>
    <row r="214" spans="2:65" s="1" customFormat="1" ht="21.75" customHeight="1" x14ac:dyDescent="0.2">
      <c r="B214" s="17"/>
      <c r="C214" s="116" t="s">
        <v>224</v>
      </c>
      <c r="D214" s="116" t="s">
        <v>106</v>
      </c>
      <c r="E214" s="117" t="s">
        <v>180</v>
      </c>
      <c r="F214" s="118" t="s">
        <v>181</v>
      </c>
      <c r="G214" s="119" t="s">
        <v>97</v>
      </c>
      <c r="H214" s="120">
        <v>235.2</v>
      </c>
      <c r="I214" s="121"/>
      <c r="J214" s="122">
        <f>ROUND(I214*H214,2)</f>
        <v>0</v>
      </c>
      <c r="K214" s="123"/>
      <c r="L214" s="124"/>
      <c r="M214" s="125" t="s">
        <v>0</v>
      </c>
      <c r="N214" s="126" t="s">
        <v>27</v>
      </c>
      <c r="P214" s="113">
        <f>O214*H214</f>
        <v>0</v>
      </c>
      <c r="Q214" s="113">
        <v>1.4999999999999999E-4</v>
      </c>
      <c r="R214" s="113">
        <f>Q214*H214</f>
        <v>3.5279999999999992E-2</v>
      </c>
      <c r="S214" s="113">
        <v>0</v>
      </c>
      <c r="T214" s="114">
        <f>S214*H214</f>
        <v>0</v>
      </c>
      <c r="AR214" s="115" t="s">
        <v>182</v>
      </c>
      <c r="AT214" s="115" t="s">
        <v>106</v>
      </c>
      <c r="AU214" s="115" t="s">
        <v>46</v>
      </c>
      <c r="AY214" s="10" t="s">
        <v>90</v>
      </c>
      <c r="BE214" s="33">
        <f>IF(N214="základná",J214,0)</f>
        <v>0</v>
      </c>
      <c r="BF214" s="33">
        <f>IF(N214="znížená",J214,0)</f>
        <v>0</v>
      </c>
      <c r="BG214" s="33">
        <f>IF(N214="zákl. prenesená",J214,0)</f>
        <v>0</v>
      </c>
      <c r="BH214" s="33">
        <f>IF(N214="zníž. prenesená",J214,0)</f>
        <v>0</v>
      </c>
      <c r="BI214" s="33">
        <f>IF(N214="nulová",J214,0)</f>
        <v>0</v>
      </c>
      <c r="BJ214" s="10" t="s">
        <v>46</v>
      </c>
      <c r="BK214" s="33">
        <f>ROUND(I214*H214,2)</f>
        <v>0</v>
      </c>
      <c r="BL214" s="10" t="s">
        <v>111</v>
      </c>
      <c r="BM214" s="115" t="s">
        <v>382</v>
      </c>
    </row>
    <row r="215" spans="2:65" s="1" customFormat="1" ht="16.5" customHeight="1" x14ac:dyDescent="0.2">
      <c r="B215" s="17"/>
      <c r="C215" s="104" t="s">
        <v>227</v>
      </c>
      <c r="D215" s="104" t="s">
        <v>91</v>
      </c>
      <c r="E215" s="105" t="s">
        <v>206</v>
      </c>
      <c r="F215" s="106" t="s">
        <v>207</v>
      </c>
      <c r="G215" s="107" t="s">
        <v>103</v>
      </c>
      <c r="H215" s="108">
        <v>29.4</v>
      </c>
      <c r="I215" s="109"/>
      <c r="J215" s="110">
        <f>ROUND(I215*H215,2)</f>
        <v>0</v>
      </c>
      <c r="K215" s="111"/>
      <c r="L215" s="17"/>
      <c r="M215" s="112" t="s">
        <v>0</v>
      </c>
      <c r="N215" s="78" t="s">
        <v>27</v>
      </c>
      <c r="P215" s="113">
        <f>O215*H215</f>
        <v>0</v>
      </c>
      <c r="Q215" s="113">
        <v>1.08E-3</v>
      </c>
      <c r="R215" s="113">
        <f>Q215*H215</f>
        <v>3.1751999999999996E-2</v>
      </c>
      <c r="S215" s="113">
        <v>8.0000000000000002E-3</v>
      </c>
      <c r="T215" s="114">
        <f>S215*H215</f>
        <v>0.23519999999999999</v>
      </c>
      <c r="AR215" s="115" t="s">
        <v>111</v>
      </c>
      <c r="AT215" s="115" t="s">
        <v>91</v>
      </c>
      <c r="AU215" s="115" t="s">
        <v>46</v>
      </c>
      <c r="AY215" s="10" t="s">
        <v>90</v>
      </c>
      <c r="BE215" s="33">
        <f>IF(N215="základná",J215,0)</f>
        <v>0</v>
      </c>
      <c r="BF215" s="33">
        <f>IF(N215="znížená",J215,0)</f>
        <v>0</v>
      </c>
      <c r="BG215" s="33">
        <f>IF(N215="zákl. prenesená",J215,0)</f>
        <v>0</v>
      </c>
      <c r="BH215" s="33">
        <f>IF(N215="zníž. prenesená",J215,0)</f>
        <v>0</v>
      </c>
      <c r="BI215" s="33">
        <f>IF(N215="nulová",J215,0)</f>
        <v>0</v>
      </c>
      <c r="BJ215" s="10" t="s">
        <v>46</v>
      </c>
      <c r="BK215" s="33">
        <f>ROUND(I215*H215,2)</f>
        <v>0</v>
      </c>
      <c r="BL215" s="10" t="s">
        <v>111</v>
      </c>
      <c r="BM215" s="115" t="s">
        <v>383</v>
      </c>
    </row>
    <row r="216" spans="2:65" s="7" customFormat="1" x14ac:dyDescent="0.2">
      <c r="B216" s="127"/>
      <c r="D216" s="128" t="s">
        <v>120</v>
      </c>
      <c r="E216" s="134" t="s">
        <v>0</v>
      </c>
      <c r="F216" s="129" t="s">
        <v>154</v>
      </c>
      <c r="H216" s="130">
        <v>29.4</v>
      </c>
      <c r="I216" s="131"/>
      <c r="L216" s="127"/>
      <c r="M216" s="132"/>
      <c r="T216" s="133"/>
      <c r="AT216" s="134" t="s">
        <v>120</v>
      </c>
      <c r="AU216" s="134" t="s">
        <v>46</v>
      </c>
      <c r="AV216" s="7" t="s">
        <v>46</v>
      </c>
      <c r="AW216" s="7" t="s">
        <v>18</v>
      </c>
      <c r="AX216" s="7" t="s">
        <v>45</v>
      </c>
      <c r="AY216" s="134" t="s">
        <v>90</v>
      </c>
    </row>
    <row r="217" spans="2:65" s="1" customFormat="1" ht="24.2" customHeight="1" x14ac:dyDescent="0.2">
      <c r="B217" s="17"/>
      <c r="C217" s="104" t="s">
        <v>232</v>
      </c>
      <c r="D217" s="104" t="s">
        <v>91</v>
      </c>
      <c r="E217" s="105" t="s">
        <v>208</v>
      </c>
      <c r="F217" s="106" t="s">
        <v>209</v>
      </c>
      <c r="G217" s="107" t="s">
        <v>92</v>
      </c>
      <c r="H217" s="108">
        <v>114.8</v>
      </c>
      <c r="I217" s="109"/>
      <c r="J217" s="110">
        <f>ROUND(I217*H217,2)</f>
        <v>0</v>
      </c>
      <c r="K217" s="111"/>
      <c r="L217" s="17"/>
      <c r="M217" s="112" t="s">
        <v>0</v>
      </c>
      <c r="N217" s="78" t="s">
        <v>27</v>
      </c>
      <c r="P217" s="113">
        <f>O217*H217</f>
        <v>0</v>
      </c>
      <c r="Q217" s="113">
        <v>0</v>
      </c>
      <c r="R217" s="113">
        <f>Q217*H217</f>
        <v>0</v>
      </c>
      <c r="S217" s="113">
        <v>0</v>
      </c>
      <c r="T217" s="114">
        <f>S217*H217</f>
        <v>0</v>
      </c>
      <c r="AR217" s="115" t="s">
        <v>111</v>
      </c>
      <c r="AT217" s="115" t="s">
        <v>91</v>
      </c>
      <c r="AU217" s="115" t="s">
        <v>46</v>
      </c>
      <c r="AY217" s="10" t="s">
        <v>90</v>
      </c>
      <c r="BE217" s="33">
        <f>IF(N217="základná",J217,0)</f>
        <v>0</v>
      </c>
      <c r="BF217" s="33">
        <f>IF(N217="znížená",J217,0)</f>
        <v>0</v>
      </c>
      <c r="BG217" s="33">
        <f>IF(N217="zákl. prenesená",J217,0)</f>
        <v>0</v>
      </c>
      <c r="BH217" s="33">
        <f>IF(N217="zníž. prenesená",J217,0)</f>
        <v>0</v>
      </c>
      <c r="BI217" s="33">
        <f>IF(N217="nulová",J217,0)</f>
        <v>0</v>
      </c>
      <c r="BJ217" s="10" t="s">
        <v>46</v>
      </c>
      <c r="BK217" s="33">
        <f>ROUND(I217*H217,2)</f>
        <v>0</v>
      </c>
      <c r="BL217" s="10" t="s">
        <v>111</v>
      </c>
      <c r="BM217" s="115" t="s">
        <v>555</v>
      </c>
    </row>
    <row r="218" spans="2:65" s="7" customFormat="1" x14ac:dyDescent="0.2">
      <c r="B218" s="127"/>
      <c r="D218" s="128" t="s">
        <v>120</v>
      </c>
      <c r="E218" s="134" t="s">
        <v>0</v>
      </c>
      <c r="F218" s="129" t="s">
        <v>326</v>
      </c>
      <c r="H218" s="130">
        <v>50.642000000000003</v>
      </c>
      <c r="I218" s="131"/>
      <c r="L218" s="127"/>
      <c r="M218" s="132"/>
      <c r="T218" s="133"/>
      <c r="AT218" s="134" t="s">
        <v>120</v>
      </c>
      <c r="AU218" s="134" t="s">
        <v>46</v>
      </c>
      <c r="AV218" s="7" t="s">
        <v>46</v>
      </c>
      <c r="AW218" s="7" t="s">
        <v>18</v>
      </c>
      <c r="AX218" s="7" t="s">
        <v>44</v>
      </c>
      <c r="AY218" s="134" t="s">
        <v>90</v>
      </c>
    </row>
    <row r="219" spans="2:65" s="7" customFormat="1" x14ac:dyDescent="0.2">
      <c r="B219" s="127"/>
      <c r="D219" s="128" t="s">
        <v>120</v>
      </c>
      <c r="E219" s="134" t="s">
        <v>0</v>
      </c>
      <c r="F219" s="129" t="s">
        <v>363</v>
      </c>
      <c r="H219" s="130">
        <v>64.158000000000001</v>
      </c>
      <c r="I219" s="131"/>
      <c r="L219" s="127"/>
      <c r="M219" s="132"/>
      <c r="T219" s="133"/>
      <c r="AT219" s="134" t="s">
        <v>120</v>
      </c>
      <c r="AU219" s="134" t="s">
        <v>46</v>
      </c>
      <c r="AV219" s="7" t="s">
        <v>46</v>
      </c>
      <c r="AW219" s="7" t="s">
        <v>18</v>
      </c>
      <c r="AX219" s="7" t="s">
        <v>44</v>
      </c>
      <c r="AY219" s="134" t="s">
        <v>90</v>
      </c>
    </row>
    <row r="220" spans="2:65" s="8" customFormat="1" x14ac:dyDescent="0.2">
      <c r="B220" s="149"/>
      <c r="D220" s="128" t="s">
        <v>120</v>
      </c>
      <c r="E220" s="150" t="s">
        <v>0</v>
      </c>
      <c r="F220" s="151" t="s">
        <v>179</v>
      </c>
      <c r="H220" s="152">
        <v>114.8</v>
      </c>
      <c r="I220" s="153"/>
      <c r="L220" s="149"/>
      <c r="M220" s="154"/>
      <c r="T220" s="155"/>
      <c r="AT220" s="150" t="s">
        <v>120</v>
      </c>
      <c r="AU220" s="150" t="s">
        <v>46</v>
      </c>
      <c r="AV220" s="8" t="s">
        <v>93</v>
      </c>
      <c r="AW220" s="8" t="s">
        <v>18</v>
      </c>
      <c r="AX220" s="8" t="s">
        <v>45</v>
      </c>
      <c r="AY220" s="150" t="s">
        <v>90</v>
      </c>
    </row>
    <row r="221" spans="2:65" s="1" customFormat="1" ht="16.5" customHeight="1" x14ac:dyDescent="0.2">
      <c r="B221" s="17"/>
      <c r="C221" s="116" t="s">
        <v>233</v>
      </c>
      <c r="D221" s="116" t="s">
        <v>106</v>
      </c>
      <c r="E221" s="117" t="s">
        <v>210</v>
      </c>
      <c r="F221" s="118" t="s">
        <v>211</v>
      </c>
      <c r="G221" s="119" t="s">
        <v>92</v>
      </c>
      <c r="H221" s="120">
        <v>132.02000000000001</v>
      </c>
      <c r="I221" s="121"/>
      <c r="J221" s="122">
        <f>ROUND(I221*H221,2)</f>
        <v>0</v>
      </c>
      <c r="K221" s="123"/>
      <c r="L221" s="124"/>
      <c r="M221" s="125" t="s">
        <v>0</v>
      </c>
      <c r="N221" s="126" t="s">
        <v>27</v>
      </c>
      <c r="P221" s="113">
        <f>O221*H221</f>
        <v>0</v>
      </c>
      <c r="Q221" s="113">
        <v>1.3999999999999999E-4</v>
      </c>
      <c r="R221" s="113">
        <f>Q221*H221</f>
        <v>1.8482800000000001E-2</v>
      </c>
      <c r="S221" s="113">
        <v>0</v>
      </c>
      <c r="T221" s="114">
        <f>S221*H221</f>
        <v>0</v>
      </c>
      <c r="AR221" s="115" t="s">
        <v>182</v>
      </c>
      <c r="AT221" s="115" t="s">
        <v>106</v>
      </c>
      <c r="AU221" s="115" t="s">
        <v>46</v>
      </c>
      <c r="AY221" s="10" t="s">
        <v>90</v>
      </c>
      <c r="BE221" s="33">
        <f>IF(N221="základná",J221,0)</f>
        <v>0</v>
      </c>
      <c r="BF221" s="33">
        <f>IF(N221="znížená",J221,0)</f>
        <v>0</v>
      </c>
      <c r="BG221" s="33">
        <f>IF(N221="zákl. prenesená",J221,0)</f>
        <v>0</v>
      </c>
      <c r="BH221" s="33">
        <f>IF(N221="zníž. prenesená",J221,0)</f>
        <v>0</v>
      </c>
      <c r="BI221" s="33">
        <f>IF(N221="nulová",J221,0)</f>
        <v>0</v>
      </c>
      <c r="BJ221" s="10" t="s">
        <v>46</v>
      </c>
      <c r="BK221" s="33">
        <f>ROUND(I221*H221,2)</f>
        <v>0</v>
      </c>
      <c r="BL221" s="10" t="s">
        <v>111</v>
      </c>
      <c r="BM221" s="115" t="s">
        <v>556</v>
      </c>
    </row>
    <row r="222" spans="2:65" s="7" customFormat="1" x14ac:dyDescent="0.2">
      <c r="B222" s="127"/>
      <c r="D222" s="128" t="s">
        <v>120</v>
      </c>
      <c r="F222" s="129" t="s">
        <v>557</v>
      </c>
      <c r="H222" s="130">
        <v>132.02000000000001</v>
      </c>
      <c r="I222" s="131"/>
      <c r="L222" s="127"/>
      <c r="M222" s="132"/>
      <c r="T222" s="133"/>
      <c r="AT222" s="134" t="s">
        <v>120</v>
      </c>
      <c r="AU222" s="134" t="s">
        <v>46</v>
      </c>
      <c r="AV222" s="7" t="s">
        <v>46</v>
      </c>
      <c r="AW222" s="7" t="s">
        <v>1</v>
      </c>
      <c r="AX222" s="7" t="s">
        <v>45</v>
      </c>
      <c r="AY222" s="134" t="s">
        <v>90</v>
      </c>
    </row>
    <row r="223" spans="2:65" s="1" customFormat="1" ht="24.2" customHeight="1" x14ac:dyDescent="0.2">
      <c r="B223" s="17"/>
      <c r="C223" s="104" t="s">
        <v>234</v>
      </c>
      <c r="D223" s="104" t="s">
        <v>91</v>
      </c>
      <c r="E223" s="105" t="s">
        <v>212</v>
      </c>
      <c r="F223" s="106" t="s">
        <v>213</v>
      </c>
      <c r="G223" s="107" t="s">
        <v>97</v>
      </c>
      <c r="H223" s="108">
        <v>26.774999999999999</v>
      </c>
      <c r="I223" s="109"/>
      <c r="J223" s="110">
        <f>ROUND(I223*H223,2)</f>
        <v>0</v>
      </c>
      <c r="K223" s="111"/>
      <c r="L223" s="17"/>
      <c r="M223" s="112" t="s">
        <v>0</v>
      </c>
      <c r="N223" s="78" t="s">
        <v>27</v>
      </c>
      <c r="P223" s="113">
        <f>O223*H223</f>
        <v>0</v>
      </c>
      <c r="Q223" s="113">
        <v>0</v>
      </c>
      <c r="R223" s="113">
        <f>Q223*H223</f>
        <v>0</v>
      </c>
      <c r="S223" s="113">
        <v>0</v>
      </c>
      <c r="T223" s="114">
        <f>S223*H223</f>
        <v>0</v>
      </c>
      <c r="AR223" s="115" t="s">
        <v>111</v>
      </c>
      <c r="AT223" s="115" t="s">
        <v>91</v>
      </c>
      <c r="AU223" s="115" t="s">
        <v>46</v>
      </c>
      <c r="AY223" s="10" t="s">
        <v>90</v>
      </c>
      <c r="BE223" s="33">
        <f>IF(N223="základná",J223,0)</f>
        <v>0</v>
      </c>
      <c r="BF223" s="33">
        <f>IF(N223="znížená",J223,0)</f>
        <v>0</v>
      </c>
      <c r="BG223" s="33">
        <f>IF(N223="zákl. prenesená",J223,0)</f>
        <v>0</v>
      </c>
      <c r="BH223" s="33">
        <f>IF(N223="zníž. prenesená",J223,0)</f>
        <v>0</v>
      </c>
      <c r="BI223" s="33">
        <f>IF(N223="nulová",J223,0)</f>
        <v>0</v>
      </c>
      <c r="BJ223" s="10" t="s">
        <v>46</v>
      </c>
      <c r="BK223" s="33">
        <f>ROUND(I223*H223,2)</f>
        <v>0</v>
      </c>
      <c r="BL223" s="10" t="s">
        <v>111</v>
      </c>
      <c r="BM223" s="115" t="s">
        <v>384</v>
      </c>
    </row>
    <row r="224" spans="2:65" s="7" customFormat="1" x14ac:dyDescent="0.2">
      <c r="B224" s="127"/>
      <c r="D224" s="128" t="s">
        <v>120</v>
      </c>
      <c r="E224" s="134" t="s">
        <v>0</v>
      </c>
      <c r="F224" s="129" t="s">
        <v>558</v>
      </c>
      <c r="H224" s="130">
        <v>26.774999999999999</v>
      </c>
      <c r="I224" s="131"/>
      <c r="L224" s="127"/>
      <c r="M224" s="132"/>
      <c r="T224" s="133"/>
      <c r="AT224" s="134" t="s">
        <v>120</v>
      </c>
      <c r="AU224" s="134" t="s">
        <v>46</v>
      </c>
      <c r="AV224" s="7" t="s">
        <v>46</v>
      </c>
      <c r="AW224" s="7" t="s">
        <v>18</v>
      </c>
      <c r="AX224" s="7" t="s">
        <v>44</v>
      </c>
      <c r="AY224" s="134" t="s">
        <v>90</v>
      </c>
    </row>
    <row r="225" spans="2:65" s="8" customFormat="1" x14ac:dyDescent="0.2">
      <c r="B225" s="149"/>
      <c r="D225" s="128" t="s">
        <v>120</v>
      </c>
      <c r="E225" s="150" t="s">
        <v>529</v>
      </c>
      <c r="F225" s="151" t="s">
        <v>179</v>
      </c>
      <c r="H225" s="152">
        <v>26.774999999999999</v>
      </c>
      <c r="I225" s="153"/>
      <c r="L225" s="149"/>
      <c r="M225" s="154"/>
      <c r="T225" s="155"/>
      <c r="AT225" s="150" t="s">
        <v>120</v>
      </c>
      <c r="AU225" s="150" t="s">
        <v>46</v>
      </c>
      <c r="AV225" s="8" t="s">
        <v>93</v>
      </c>
      <c r="AW225" s="8" t="s">
        <v>18</v>
      </c>
      <c r="AX225" s="8" t="s">
        <v>45</v>
      </c>
      <c r="AY225" s="150" t="s">
        <v>90</v>
      </c>
    </row>
    <row r="226" spans="2:65" s="1" customFormat="1" ht="24.2" customHeight="1" x14ac:dyDescent="0.2">
      <c r="B226" s="17"/>
      <c r="C226" s="116" t="s">
        <v>235</v>
      </c>
      <c r="D226" s="116" t="s">
        <v>106</v>
      </c>
      <c r="E226" s="117" t="s">
        <v>215</v>
      </c>
      <c r="F226" s="118" t="s">
        <v>216</v>
      </c>
      <c r="G226" s="119" t="s">
        <v>92</v>
      </c>
      <c r="H226" s="120">
        <v>4.82</v>
      </c>
      <c r="I226" s="121"/>
      <c r="J226" s="122">
        <f>ROUND(I226*H226,2)</f>
        <v>0</v>
      </c>
      <c r="K226" s="123"/>
      <c r="L226" s="124"/>
      <c r="M226" s="125" t="s">
        <v>0</v>
      </c>
      <c r="N226" s="126" t="s">
        <v>27</v>
      </c>
      <c r="P226" s="113">
        <f>O226*H226</f>
        <v>0</v>
      </c>
      <c r="Q226" s="113">
        <v>2.5400000000000002E-3</v>
      </c>
      <c r="R226" s="113">
        <f>Q226*H226</f>
        <v>1.2242800000000002E-2</v>
      </c>
      <c r="S226" s="113">
        <v>0</v>
      </c>
      <c r="T226" s="114">
        <f>S226*H226</f>
        <v>0</v>
      </c>
      <c r="AR226" s="115" t="s">
        <v>182</v>
      </c>
      <c r="AT226" s="115" t="s">
        <v>106</v>
      </c>
      <c r="AU226" s="115" t="s">
        <v>46</v>
      </c>
      <c r="AY226" s="10" t="s">
        <v>90</v>
      </c>
      <c r="BE226" s="33">
        <f>IF(N226="základná",J226,0)</f>
        <v>0</v>
      </c>
      <c r="BF226" s="33">
        <f>IF(N226="znížená",J226,0)</f>
        <v>0</v>
      </c>
      <c r="BG226" s="33">
        <f>IF(N226="zákl. prenesená",J226,0)</f>
        <v>0</v>
      </c>
      <c r="BH226" s="33">
        <f>IF(N226="zníž. prenesená",J226,0)</f>
        <v>0</v>
      </c>
      <c r="BI226" s="33">
        <f>IF(N226="nulová",J226,0)</f>
        <v>0</v>
      </c>
      <c r="BJ226" s="10" t="s">
        <v>46</v>
      </c>
      <c r="BK226" s="33">
        <f>ROUND(I226*H226,2)</f>
        <v>0</v>
      </c>
      <c r="BL226" s="10" t="s">
        <v>111</v>
      </c>
      <c r="BM226" s="115" t="s">
        <v>385</v>
      </c>
    </row>
    <row r="227" spans="2:65" s="1" customFormat="1" ht="16.5" customHeight="1" x14ac:dyDescent="0.2">
      <c r="B227" s="17"/>
      <c r="C227" s="116" t="s">
        <v>236</v>
      </c>
      <c r="D227" s="116" t="s">
        <v>106</v>
      </c>
      <c r="E227" s="117" t="s">
        <v>218</v>
      </c>
      <c r="F227" s="118" t="s">
        <v>219</v>
      </c>
      <c r="G227" s="119" t="s">
        <v>97</v>
      </c>
      <c r="H227" s="120">
        <v>26.774999999999999</v>
      </c>
      <c r="I227" s="121"/>
      <c r="J227" s="122">
        <f>ROUND(I227*H227,2)</f>
        <v>0</v>
      </c>
      <c r="K227" s="123"/>
      <c r="L227" s="124"/>
      <c r="M227" s="125" t="s">
        <v>0</v>
      </c>
      <c r="N227" s="126" t="s">
        <v>27</v>
      </c>
      <c r="P227" s="113">
        <f>O227*H227</f>
        <v>0</v>
      </c>
      <c r="Q227" s="113">
        <v>2.9999999999999997E-4</v>
      </c>
      <c r="R227" s="113">
        <f>Q227*H227</f>
        <v>8.0324999999999997E-3</v>
      </c>
      <c r="S227" s="113">
        <v>0</v>
      </c>
      <c r="T227" s="114">
        <f>S227*H227</f>
        <v>0</v>
      </c>
      <c r="AR227" s="115" t="s">
        <v>182</v>
      </c>
      <c r="AT227" s="115" t="s">
        <v>106</v>
      </c>
      <c r="AU227" s="115" t="s">
        <v>46</v>
      </c>
      <c r="AY227" s="10" t="s">
        <v>90</v>
      </c>
      <c r="BE227" s="33">
        <f>IF(N227="základná",J227,0)</f>
        <v>0</v>
      </c>
      <c r="BF227" s="33">
        <f>IF(N227="znížená",J227,0)</f>
        <v>0</v>
      </c>
      <c r="BG227" s="33">
        <f>IF(N227="zákl. prenesená",J227,0)</f>
        <v>0</v>
      </c>
      <c r="BH227" s="33">
        <f>IF(N227="zníž. prenesená",J227,0)</f>
        <v>0</v>
      </c>
      <c r="BI227" s="33">
        <f>IF(N227="nulová",J227,0)</f>
        <v>0</v>
      </c>
      <c r="BJ227" s="10" t="s">
        <v>46</v>
      </c>
      <c r="BK227" s="33">
        <f>ROUND(I227*H227,2)</f>
        <v>0</v>
      </c>
      <c r="BL227" s="10" t="s">
        <v>111</v>
      </c>
      <c r="BM227" s="115" t="s">
        <v>386</v>
      </c>
    </row>
    <row r="228" spans="2:65" s="1" customFormat="1" ht="24.2" customHeight="1" x14ac:dyDescent="0.2">
      <c r="B228" s="17"/>
      <c r="C228" s="104" t="s">
        <v>237</v>
      </c>
      <c r="D228" s="104" t="s">
        <v>91</v>
      </c>
      <c r="E228" s="105" t="s">
        <v>220</v>
      </c>
      <c r="F228" s="106" t="s">
        <v>221</v>
      </c>
      <c r="G228" s="107" t="s">
        <v>92</v>
      </c>
      <c r="H228" s="108">
        <v>50.642000000000003</v>
      </c>
      <c r="I228" s="109"/>
      <c r="J228" s="110">
        <f>ROUND(I228*H228,2)</f>
        <v>0</v>
      </c>
      <c r="K228" s="111"/>
      <c r="L228" s="17"/>
      <c r="M228" s="112" t="s">
        <v>0</v>
      </c>
      <c r="N228" s="78" t="s">
        <v>27</v>
      </c>
      <c r="P228" s="113">
        <f>O228*H228</f>
        <v>0</v>
      </c>
      <c r="Q228" s="113">
        <v>0</v>
      </c>
      <c r="R228" s="113">
        <f>Q228*H228</f>
        <v>0</v>
      </c>
      <c r="S228" s="113">
        <v>0</v>
      </c>
      <c r="T228" s="114">
        <f>S228*H228</f>
        <v>0</v>
      </c>
      <c r="AR228" s="115" t="s">
        <v>111</v>
      </c>
      <c r="AT228" s="115" t="s">
        <v>91</v>
      </c>
      <c r="AU228" s="115" t="s">
        <v>46</v>
      </c>
      <c r="AY228" s="10" t="s">
        <v>90</v>
      </c>
      <c r="BE228" s="33">
        <f>IF(N228="základná",J228,0)</f>
        <v>0</v>
      </c>
      <c r="BF228" s="33">
        <f>IF(N228="znížená",J228,0)</f>
        <v>0</v>
      </c>
      <c r="BG228" s="33">
        <f>IF(N228="zákl. prenesená",J228,0)</f>
        <v>0</v>
      </c>
      <c r="BH228" s="33">
        <f>IF(N228="zníž. prenesená",J228,0)</f>
        <v>0</v>
      </c>
      <c r="BI228" s="33">
        <f>IF(N228="nulová",J228,0)</f>
        <v>0</v>
      </c>
      <c r="BJ228" s="10" t="s">
        <v>46</v>
      </c>
      <c r="BK228" s="33">
        <f>ROUND(I228*H228,2)</f>
        <v>0</v>
      </c>
      <c r="BL228" s="10" t="s">
        <v>111</v>
      </c>
      <c r="BM228" s="115" t="s">
        <v>559</v>
      </c>
    </row>
    <row r="229" spans="2:65" s="7" customFormat="1" x14ac:dyDescent="0.2">
      <c r="B229" s="127"/>
      <c r="D229" s="128" t="s">
        <v>120</v>
      </c>
      <c r="E229" s="134" t="s">
        <v>0</v>
      </c>
      <c r="F229" s="129" t="s">
        <v>326</v>
      </c>
      <c r="H229" s="130">
        <v>50.642000000000003</v>
      </c>
      <c r="I229" s="131"/>
      <c r="L229" s="127"/>
      <c r="M229" s="132"/>
      <c r="T229" s="133"/>
      <c r="AT229" s="134" t="s">
        <v>120</v>
      </c>
      <c r="AU229" s="134" t="s">
        <v>46</v>
      </c>
      <c r="AV229" s="7" t="s">
        <v>46</v>
      </c>
      <c r="AW229" s="7" t="s">
        <v>18</v>
      </c>
      <c r="AX229" s="7" t="s">
        <v>44</v>
      </c>
      <c r="AY229" s="134" t="s">
        <v>90</v>
      </c>
    </row>
    <row r="230" spans="2:65" s="8" customFormat="1" x14ac:dyDescent="0.2">
      <c r="B230" s="149"/>
      <c r="D230" s="128" t="s">
        <v>120</v>
      </c>
      <c r="E230" s="150" t="s">
        <v>0</v>
      </c>
      <c r="F230" s="151" t="s">
        <v>179</v>
      </c>
      <c r="H230" s="152">
        <v>50.642000000000003</v>
      </c>
      <c r="I230" s="153"/>
      <c r="L230" s="149"/>
      <c r="M230" s="154"/>
      <c r="T230" s="155"/>
      <c r="AT230" s="150" t="s">
        <v>120</v>
      </c>
      <c r="AU230" s="150" t="s">
        <v>46</v>
      </c>
      <c r="AV230" s="8" t="s">
        <v>93</v>
      </c>
      <c r="AW230" s="8" t="s">
        <v>18</v>
      </c>
      <c r="AX230" s="8" t="s">
        <v>45</v>
      </c>
      <c r="AY230" s="150" t="s">
        <v>90</v>
      </c>
    </row>
    <row r="231" spans="2:65" s="1" customFormat="1" ht="33" customHeight="1" x14ac:dyDescent="0.2">
      <c r="B231" s="17"/>
      <c r="C231" s="104" t="s">
        <v>238</v>
      </c>
      <c r="D231" s="104" t="s">
        <v>91</v>
      </c>
      <c r="E231" s="105" t="s">
        <v>438</v>
      </c>
      <c r="F231" s="106" t="s">
        <v>439</v>
      </c>
      <c r="G231" s="107" t="s">
        <v>103</v>
      </c>
      <c r="H231" s="108">
        <v>24.15</v>
      </c>
      <c r="I231" s="109"/>
      <c r="J231" s="110">
        <f>ROUND(I231*H231,2)</f>
        <v>0</v>
      </c>
      <c r="K231" s="111"/>
      <c r="L231" s="17"/>
      <c r="M231" s="112" t="s">
        <v>0</v>
      </c>
      <c r="N231" s="78" t="s">
        <v>27</v>
      </c>
      <c r="P231" s="113">
        <f>O231*H231</f>
        <v>0</v>
      </c>
      <c r="Q231" s="113">
        <v>3.2100000000000001E-5</v>
      </c>
      <c r="R231" s="113">
        <f>Q231*H231</f>
        <v>7.75215E-4</v>
      </c>
      <c r="S231" s="113">
        <v>0</v>
      </c>
      <c r="T231" s="114">
        <f>S231*H231</f>
        <v>0</v>
      </c>
      <c r="AR231" s="115" t="s">
        <v>111</v>
      </c>
      <c r="AT231" s="115" t="s">
        <v>91</v>
      </c>
      <c r="AU231" s="115" t="s">
        <v>46</v>
      </c>
      <c r="AY231" s="10" t="s">
        <v>90</v>
      </c>
      <c r="BE231" s="33">
        <f>IF(N231="základná",J231,0)</f>
        <v>0</v>
      </c>
      <c r="BF231" s="33">
        <f>IF(N231="znížená",J231,0)</f>
        <v>0</v>
      </c>
      <c r="BG231" s="33">
        <f>IF(N231="zákl. prenesená",J231,0)</f>
        <v>0</v>
      </c>
      <c r="BH231" s="33">
        <f>IF(N231="zníž. prenesená",J231,0)</f>
        <v>0</v>
      </c>
      <c r="BI231" s="33">
        <f>IF(N231="nulová",J231,0)</f>
        <v>0</v>
      </c>
      <c r="BJ231" s="10" t="s">
        <v>46</v>
      </c>
      <c r="BK231" s="33">
        <f>ROUND(I231*H231,2)</f>
        <v>0</v>
      </c>
      <c r="BL231" s="10" t="s">
        <v>111</v>
      </c>
      <c r="BM231" s="115" t="s">
        <v>440</v>
      </c>
    </row>
    <row r="232" spans="2:65" s="7" customFormat="1" x14ac:dyDescent="0.2">
      <c r="B232" s="127"/>
      <c r="D232" s="128" t="s">
        <v>120</v>
      </c>
      <c r="E232" s="134" t="s">
        <v>0</v>
      </c>
      <c r="F232" s="129" t="s">
        <v>396</v>
      </c>
      <c r="H232" s="130">
        <v>24.15</v>
      </c>
      <c r="I232" s="131"/>
      <c r="L232" s="127"/>
      <c r="M232" s="132"/>
      <c r="T232" s="133"/>
      <c r="AT232" s="134" t="s">
        <v>120</v>
      </c>
      <c r="AU232" s="134" t="s">
        <v>46</v>
      </c>
      <c r="AV232" s="7" t="s">
        <v>46</v>
      </c>
      <c r="AW232" s="7" t="s">
        <v>18</v>
      </c>
      <c r="AX232" s="7" t="s">
        <v>45</v>
      </c>
      <c r="AY232" s="134" t="s">
        <v>90</v>
      </c>
    </row>
    <row r="233" spans="2:65" s="1" customFormat="1" ht="16.5" customHeight="1" x14ac:dyDescent="0.2">
      <c r="B233" s="17"/>
      <c r="C233" s="116" t="s">
        <v>239</v>
      </c>
      <c r="D233" s="116" t="s">
        <v>106</v>
      </c>
      <c r="E233" s="117" t="s">
        <v>428</v>
      </c>
      <c r="F233" s="118" t="s">
        <v>429</v>
      </c>
      <c r="G233" s="119" t="s">
        <v>97</v>
      </c>
      <c r="H233" s="120">
        <v>193.2</v>
      </c>
      <c r="I233" s="121"/>
      <c r="J233" s="122">
        <f>ROUND(I233*H233,2)</f>
        <v>0</v>
      </c>
      <c r="K233" s="123"/>
      <c r="L233" s="124"/>
      <c r="M233" s="125" t="s">
        <v>0</v>
      </c>
      <c r="N233" s="126" t="s">
        <v>27</v>
      </c>
      <c r="P233" s="113">
        <f>O233*H233</f>
        <v>0</v>
      </c>
      <c r="Q233" s="113">
        <v>3.5E-4</v>
      </c>
      <c r="R233" s="113">
        <f>Q233*H233</f>
        <v>6.762E-2</v>
      </c>
      <c r="S233" s="113">
        <v>0</v>
      </c>
      <c r="T233" s="114">
        <f>S233*H233</f>
        <v>0</v>
      </c>
      <c r="AR233" s="115" t="s">
        <v>182</v>
      </c>
      <c r="AT233" s="115" t="s">
        <v>106</v>
      </c>
      <c r="AU233" s="115" t="s">
        <v>46</v>
      </c>
      <c r="AY233" s="10" t="s">
        <v>90</v>
      </c>
      <c r="BE233" s="33">
        <f>IF(N233="základná",J233,0)</f>
        <v>0</v>
      </c>
      <c r="BF233" s="33">
        <f>IF(N233="znížená",J233,0)</f>
        <v>0</v>
      </c>
      <c r="BG233" s="33">
        <f>IF(N233="zákl. prenesená",J233,0)</f>
        <v>0</v>
      </c>
      <c r="BH233" s="33">
        <f>IF(N233="zníž. prenesená",J233,0)</f>
        <v>0</v>
      </c>
      <c r="BI233" s="33">
        <f>IF(N233="nulová",J233,0)</f>
        <v>0</v>
      </c>
      <c r="BJ233" s="10" t="s">
        <v>46</v>
      </c>
      <c r="BK233" s="33">
        <f>ROUND(I233*H233,2)</f>
        <v>0</v>
      </c>
      <c r="BL233" s="10" t="s">
        <v>111</v>
      </c>
      <c r="BM233" s="115" t="s">
        <v>441</v>
      </c>
    </row>
    <row r="234" spans="2:65" s="1" customFormat="1" ht="16.5" customHeight="1" x14ac:dyDescent="0.2">
      <c r="B234" s="17"/>
      <c r="C234" s="116" t="s">
        <v>242</v>
      </c>
      <c r="D234" s="116" t="s">
        <v>106</v>
      </c>
      <c r="E234" s="117" t="s">
        <v>225</v>
      </c>
      <c r="F234" s="118" t="s">
        <v>226</v>
      </c>
      <c r="G234" s="119" t="s">
        <v>92</v>
      </c>
      <c r="H234" s="120">
        <v>9.9019999999999992</v>
      </c>
      <c r="I234" s="121"/>
      <c r="J234" s="122">
        <f>ROUND(I234*H234,2)</f>
        <v>0</v>
      </c>
      <c r="K234" s="123"/>
      <c r="L234" s="124"/>
      <c r="M234" s="125" t="s">
        <v>0</v>
      </c>
      <c r="N234" s="126" t="s">
        <v>27</v>
      </c>
      <c r="P234" s="113">
        <f>O234*H234</f>
        <v>0</v>
      </c>
      <c r="Q234" s="113">
        <v>7.92E-3</v>
      </c>
      <c r="R234" s="113">
        <f>Q234*H234</f>
        <v>7.8423839999999995E-2</v>
      </c>
      <c r="S234" s="113">
        <v>0</v>
      </c>
      <c r="T234" s="114">
        <f>S234*H234</f>
        <v>0</v>
      </c>
      <c r="AR234" s="115" t="s">
        <v>182</v>
      </c>
      <c r="AT234" s="115" t="s">
        <v>106</v>
      </c>
      <c r="AU234" s="115" t="s">
        <v>46</v>
      </c>
      <c r="AY234" s="10" t="s">
        <v>90</v>
      </c>
      <c r="BE234" s="33">
        <f>IF(N234="základná",J234,0)</f>
        <v>0</v>
      </c>
      <c r="BF234" s="33">
        <f>IF(N234="znížená",J234,0)</f>
        <v>0</v>
      </c>
      <c r="BG234" s="33">
        <f>IF(N234="zákl. prenesená",J234,0)</f>
        <v>0</v>
      </c>
      <c r="BH234" s="33">
        <f>IF(N234="zníž. prenesená",J234,0)</f>
        <v>0</v>
      </c>
      <c r="BI234" s="33">
        <f>IF(N234="nulová",J234,0)</f>
        <v>0</v>
      </c>
      <c r="BJ234" s="10" t="s">
        <v>46</v>
      </c>
      <c r="BK234" s="33">
        <f>ROUND(I234*H234,2)</f>
        <v>0</v>
      </c>
      <c r="BL234" s="10" t="s">
        <v>111</v>
      </c>
      <c r="BM234" s="115" t="s">
        <v>442</v>
      </c>
    </row>
    <row r="235" spans="2:65" s="1" customFormat="1" ht="24.2" customHeight="1" x14ac:dyDescent="0.2">
      <c r="B235" s="17"/>
      <c r="C235" s="104" t="s">
        <v>245</v>
      </c>
      <c r="D235" s="104" t="s">
        <v>91</v>
      </c>
      <c r="E235" s="105" t="s">
        <v>228</v>
      </c>
      <c r="F235" s="106" t="s">
        <v>229</v>
      </c>
      <c r="G235" s="107" t="s">
        <v>189</v>
      </c>
      <c r="H235" s="108"/>
      <c r="I235" s="109"/>
      <c r="J235" s="110">
        <f>ROUND(I235*H235,2)</f>
        <v>0</v>
      </c>
      <c r="K235" s="111"/>
      <c r="L235" s="17"/>
      <c r="M235" s="112" t="s">
        <v>0</v>
      </c>
      <c r="N235" s="78" t="s">
        <v>27</v>
      </c>
      <c r="P235" s="113">
        <f>O235*H235</f>
        <v>0</v>
      </c>
      <c r="Q235" s="113">
        <v>0</v>
      </c>
      <c r="R235" s="113">
        <f>Q235*H235</f>
        <v>0</v>
      </c>
      <c r="S235" s="113">
        <v>0</v>
      </c>
      <c r="T235" s="114">
        <f>S235*H235</f>
        <v>0</v>
      </c>
      <c r="AR235" s="115" t="s">
        <v>111</v>
      </c>
      <c r="AT235" s="115" t="s">
        <v>91</v>
      </c>
      <c r="AU235" s="115" t="s">
        <v>46</v>
      </c>
      <c r="AY235" s="10" t="s">
        <v>90</v>
      </c>
      <c r="BE235" s="33">
        <f>IF(N235="základná",J235,0)</f>
        <v>0</v>
      </c>
      <c r="BF235" s="33">
        <f>IF(N235="znížená",J235,0)</f>
        <v>0</v>
      </c>
      <c r="BG235" s="33">
        <f>IF(N235="zákl. prenesená",J235,0)</f>
        <v>0</v>
      </c>
      <c r="BH235" s="33">
        <f>IF(N235="zníž. prenesená",J235,0)</f>
        <v>0</v>
      </c>
      <c r="BI235" s="33">
        <f>IF(N235="nulová",J235,0)</f>
        <v>0</v>
      </c>
      <c r="BJ235" s="10" t="s">
        <v>46</v>
      </c>
      <c r="BK235" s="33">
        <f>ROUND(I235*H235,2)</f>
        <v>0</v>
      </c>
      <c r="BL235" s="10" t="s">
        <v>111</v>
      </c>
      <c r="BM235" s="115" t="s">
        <v>387</v>
      </c>
    </row>
    <row r="236" spans="2:65" s="6" customFormat="1" ht="22.9" customHeight="1" x14ac:dyDescent="0.2">
      <c r="B236" s="93"/>
      <c r="D236" s="94" t="s">
        <v>43</v>
      </c>
      <c r="E236" s="102" t="s">
        <v>240</v>
      </c>
      <c r="F236" s="102" t="s">
        <v>241</v>
      </c>
      <c r="I236" s="96"/>
      <c r="J236" s="103">
        <f>BK236</f>
        <v>0</v>
      </c>
      <c r="L236" s="93"/>
      <c r="M236" s="97"/>
      <c r="P236" s="98">
        <f>SUM(P237:P257)</f>
        <v>0</v>
      </c>
      <c r="R236" s="98">
        <f>SUM(R237:R257)</f>
        <v>2.8551409999999999E-2</v>
      </c>
      <c r="T236" s="99">
        <f>SUM(T237:T257)</f>
        <v>0.114177</v>
      </c>
      <c r="AR236" s="94" t="s">
        <v>46</v>
      </c>
      <c r="AT236" s="100" t="s">
        <v>43</v>
      </c>
      <c r="AU236" s="100" t="s">
        <v>45</v>
      </c>
      <c r="AY236" s="94" t="s">
        <v>90</v>
      </c>
      <c r="BK236" s="101">
        <f>SUM(BK237:BK257)</f>
        <v>0</v>
      </c>
    </row>
    <row r="237" spans="2:65" s="1" customFormat="1" ht="33" customHeight="1" x14ac:dyDescent="0.2">
      <c r="B237" s="17"/>
      <c r="C237" s="104" t="s">
        <v>248</v>
      </c>
      <c r="D237" s="104" t="s">
        <v>91</v>
      </c>
      <c r="E237" s="105" t="s">
        <v>243</v>
      </c>
      <c r="F237" s="106" t="s">
        <v>244</v>
      </c>
      <c r="G237" s="107" t="s">
        <v>103</v>
      </c>
      <c r="H237" s="108">
        <v>9.4499999999999993</v>
      </c>
      <c r="I237" s="109"/>
      <c r="J237" s="110">
        <f>ROUND(I237*H237,2)</f>
        <v>0</v>
      </c>
      <c r="K237" s="111"/>
      <c r="L237" s="17"/>
      <c r="M237" s="112" t="s">
        <v>0</v>
      </c>
      <c r="N237" s="78" t="s">
        <v>27</v>
      </c>
      <c r="P237" s="113">
        <f>O237*H237</f>
        <v>0</v>
      </c>
      <c r="Q237" s="113">
        <v>0</v>
      </c>
      <c r="R237" s="113">
        <f>Q237*H237</f>
        <v>0</v>
      </c>
      <c r="S237" s="113">
        <v>3.47E-3</v>
      </c>
      <c r="T237" s="114">
        <f>S237*H237</f>
        <v>3.2791499999999994E-2</v>
      </c>
      <c r="AR237" s="115" t="s">
        <v>111</v>
      </c>
      <c r="AT237" s="115" t="s">
        <v>91</v>
      </c>
      <c r="AU237" s="115" t="s">
        <v>46</v>
      </c>
      <c r="AY237" s="10" t="s">
        <v>90</v>
      </c>
      <c r="BE237" s="33">
        <f>IF(N237="základná",J237,0)</f>
        <v>0</v>
      </c>
      <c r="BF237" s="33">
        <f>IF(N237="znížená",J237,0)</f>
        <v>0</v>
      </c>
      <c r="BG237" s="33">
        <f>IF(N237="zákl. prenesená",J237,0)</f>
        <v>0</v>
      </c>
      <c r="BH237" s="33">
        <f>IF(N237="zníž. prenesená",J237,0)</f>
        <v>0</v>
      </c>
      <c r="BI237" s="33">
        <f>IF(N237="nulová",J237,0)</f>
        <v>0</v>
      </c>
      <c r="BJ237" s="10" t="s">
        <v>46</v>
      </c>
      <c r="BK237" s="33">
        <f>ROUND(I237*H237,2)</f>
        <v>0</v>
      </c>
      <c r="BL237" s="10" t="s">
        <v>111</v>
      </c>
      <c r="BM237" s="115" t="s">
        <v>443</v>
      </c>
    </row>
    <row r="238" spans="2:65" s="7" customFormat="1" x14ac:dyDescent="0.2">
      <c r="B238" s="127"/>
      <c r="D238" s="128" t="s">
        <v>120</v>
      </c>
      <c r="E238" s="134" t="s">
        <v>0</v>
      </c>
      <c r="F238" s="129" t="s">
        <v>560</v>
      </c>
      <c r="H238" s="130">
        <v>9.4499999999999993</v>
      </c>
      <c r="I238" s="131"/>
      <c r="L238" s="127"/>
      <c r="M238" s="132"/>
      <c r="T238" s="133"/>
      <c r="AT238" s="134" t="s">
        <v>120</v>
      </c>
      <c r="AU238" s="134" t="s">
        <v>46</v>
      </c>
      <c r="AV238" s="7" t="s">
        <v>46</v>
      </c>
      <c r="AW238" s="7" t="s">
        <v>18</v>
      </c>
      <c r="AX238" s="7" t="s">
        <v>44</v>
      </c>
      <c r="AY238" s="134" t="s">
        <v>90</v>
      </c>
    </row>
    <row r="239" spans="2:65" s="8" customFormat="1" x14ac:dyDescent="0.2">
      <c r="B239" s="149"/>
      <c r="D239" s="128" t="s">
        <v>120</v>
      </c>
      <c r="E239" s="150" t="s">
        <v>155</v>
      </c>
      <c r="F239" s="151" t="s">
        <v>179</v>
      </c>
      <c r="H239" s="152">
        <v>9.4499999999999993</v>
      </c>
      <c r="I239" s="153"/>
      <c r="L239" s="149"/>
      <c r="M239" s="154"/>
      <c r="T239" s="155"/>
      <c r="AT239" s="150" t="s">
        <v>120</v>
      </c>
      <c r="AU239" s="150" t="s">
        <v>46</v>
      </c>
      <c r="AV239" s="8" t="s">
        <v>93</v>
      </c>
      <c r="AW239" s="8" t="s">
        <v>18</v>
      </c>
      <c r="AX239" s="8" t="s">
        <v>45</v>
      </c>
      <c r="AY239" s="150" t="s">
        <v>90</v>
      </c>
    </row>
    <row r="240" spans="2:65" s="1" customFormat="1" ht="24.2" customHeight="1" x14ac:dyDescent="0.2">
      <c r="B240" s="17"/>
      <c r="C240" s="104" t="s">
        <v>251</v>
      </c>
      <c r="D240" s="104" t="s">
        <v>91</v>
      </c>
      <c r="E240" s="105" t="s">
        <v>246</v>
      </c>
      <c r="F240" s="106" t="s">
        <v>247</v>
      </c>
      <c r="G240" s="107" t="s">
        <v>103</v>
      </c>
      <c r="H240" s="108">
        <v>9.4499999999999993</v>
      </c>
      <c r="I240" s="109"/>
      <c r="J240" s="110">
        <f>ROUND(I240*H240,2)</f>
        <v>0</v>
      </c>
      <c r="K240" s="111"/>
      <c r="L240" s="17"/>
      <c r="M240" s="112" t="s">
        <v>0</v>
      </c>
      <c r="N240" s="78" t="s">
        <v>27</v>
      </c>
      <c r="P240" s="113">
        <f>O240*H240</f>
        <v>0</v>
      </c>
      <c r="Q240" s="113">
        <v>1.03E-4</v>
      </c>
      <c r="R240" s="113">
        <f>Q240*H240</f>
        <v>9.7334999999999989E-4</v>
      </c>
      <c r="S240" s="113">
        <v>0</v>
      </c>
      <c r="T240" s="114">
        <f>S240*H240</f>
        <v>0</v>
      </c>
      <c r="AR240" s="115" t="s">
        <v>111</v>
      </c>
      <c r="AT240" s="115" t="s">
        <v>91</v>
      </c>
      <c r="AU240" s="115" t="s">
        <v>46</v>
      </c>
      <c r="AY240" s="10" t="s">
        <v>90</v>
      </c>
      <c r="BE240" s="33">
        <f>IF(N240="základná",J240,0)</f>
        <v>0</v>
      </c>
      <c r="BF240" s="33">
        <f>IF(N240="znížená",J240,0)</f>
        <v>0</v>
      </c>
      <c r="BG240" s="33">
        <f>IF(N240="zákl. prenesená",J240,0)</f>
        <v>0</v>
      </c>
      <c r="BH240" s="33">
        <f>IF(N240="zníž. prenesená",J240,0)</f>
        <v>0</v>
      </c>
      <c r="BI240" s="33">
        <f>IF(N240="nulová",J240,0)</f>
        <v>0</v>
      </c>
      <c r="BJ240" s="10" t="s">
        <v>46</v>
      </c>
      <c r="BK240" s="33">
        <f>ROUND(I240*H240,2)</f>
        <v>0</v>
      </c>
      <c r="BL240" s="10" t="s">
        <v>111</v>
      </c>
      <c r="BM240" s="115" t="s">
        <v>445</v>
      </c>
    </row>
    <row r="241" spans="2:65" s="7" customFormat="1" x14ac:dyDescent="0.2">
      <c r="B241" s="127"/>
      <c r="D241" s="128" t="s">
        <v>120</v>
      </c>
      <c r="E241" s="134" t="s">
        <v>0</v>
      </c>
      <c r="F241" s="129" t="s">
        <v>155</v>
      </c>
      <c r="H241" s="130">
        <v>9.4499999999999993</v>
      </c>
      <c r="I241" s="131"/>
      <c r="L241" s="127"/>
      <c r="M241" s="132"/>
      <c r="T241" s="133"/>
      <c r="AT241" s="134" t="s">
        <v>120</v>
      </c>
      <c r="AU241" s="134" t="s">
        <v>46</v>
      </c>
      <c r="AV241" s="7" t="s">
        <v>46</v>
      </c>
      <c r="AW241" s="7" t="s">
        <v>18</v>
      </c>
      <c r="AX241" s="7" t="s">
        <v>45</v>
      </c>
      <c r="AY241" s="134" t="s">
        <v>90</v>
      </c>
    </row>
    <row r="242" spans="2:65" s="1" customFormat="1" ht="24.2" customHeight="1" x14ac:dyDescent="0.2">
      <c r="B242" s="17"/>
      <c r="C242" s="116" t="s">
        <v>254</v>
      </c>
      <c r="D242" s="116" t="s">
        <v>106</v>
      </c>
      <c r="E242" s="117" t="s">
        <v>249</v>
      </c>
      <c r="F242" s="118" t="s">
        <v>250</v>
      </c>
      <c r="G242" s="119" t="s">
        <v>103</v>
      </c>
      <c r="H242" s="120">
        <v>9.923</v>
      </c>
      <c r="I242" s="121"/>
      <c r="J242" s="122">
        <f>ROUND(I242*H242,2)</f>
        <v>0</v>
      </c>
      <c r="K242" s="123"/>
      <c r="L242" s="124"/>
      <c r="M242" s="125" t="s">
        <v>0</v>
      </c>
      <c r="N242" s="126" t="s">
        <v>27</v>
      </c>
      <c r="P242" s="113">
        <f>O242*H242</f>
        <v>0</v>
      </c>
      <c r="Q242" s="113">
        <v>1.42E-3</v>
      </c>
      <c r="R242" s="113">
        <f>Q242*H242</f>
        <v>1.409066E-2</v>
      </c>
      <c r="S242" s="113">
        <v>0</v>
      </c>
      <c r="T242" s="114">
        <f>S242*H242</f>
        <v>0</v>
      </c>
      <c r="AR242" s="115" t="s">
        <v>182</v>
      </c>
      <c r="AT242" s="115" t="s">
        <v>106</v>
      </c>
      <c r="AU242" s="115" t="s">
        <v>46</v>
      </c>
      <c r="AY242" s="10" t="s">
        <v>90</v>
      </c>
      <c r="BE242" s="33">
        <f>IF(N242="základná",J242,0)</f>
        <v>0</v>
      </c>
      <c r="BF242" s="33">
        <f>IF(N242="znížená",J242,0)</f>
        <v>0</v>
      </c>
      <c r="BG242" s="33">
        <f>IF(N242="zákl. prenesená",J242,0)</f>
        <v>0</v>
      </c>
      <c r="BH242" s="33">
        <f>IF(N242="zníž. prenesená",J242,0)</f>
        <v>0</v>
      </c>
      <c r="BI242" s="33">
        <f>IF(N242="nulová",J242,0)</f>
        <v>0</v>
      </c>
      <c r="BJ242" s="10" t="s">
        <v>46</v>
      </c>
      <c r="BK242" s="33">
        <f>ROUND(I242*H242,2)</f>
        <v>0</v>
      </c>
      <c r="BL242" s="10" t="s">
        <v>111</v>
      </c>
      <c r="BM242" s="115" t="s">
        <v>446</v>
      </c>
    </row>
    <row r="243" spans="2:65" s="1" customFormat="1" ht="37.9" customHeight="1" x14ac:dyDescent="0.2">
      <c r="B243" s="17"/>
      <c r="C243" s="104" t="s">
        <v>257</v>
      </c>
      <c r="D243" s="104" t="s">
        <v>91</v>
      </c>
      <c r="E243" s="105" t="s">
        <v>252</v>
      </c>
      <c r="F243" s="106" t="s">
        <v>253</v>
      </c>
      <c r="G243" s="107" t="s">
        <v>97</v>
      </c>
      <c r="H243" s="108">
        <v>4</v>
      </c>
      <c r="I243" s="109"/>
      <c r="J243" s="110">
        <f>ROUND(I243*H243,2)</f>
        <v>0</v>
      </c>
      <c r="K243" s="111"/>
      <c r="L243" s="17"/>
      <c r="M243" s="112" t="s">
        <v>0</v>
      </c>
      <c r="N243" s="78" t="s">
        <v>27</v>
      </c>
      <c r="P243" s="113">
        <f>O243*H243</f>
        <v>0</v>
      </c>
      <c r="Q243" s="113">
        <v>1.8600000000000001E-5</v>
      </c>
      <c r="R243" s="113">
        <f>Q243*H243</f>
        <v>7.4400000000000006E-5</v>
      </c>
      <c r="S243" s="113">
        <v>0</v>
      </c>
      <c r="T243" s="114">
        <f>S243*H243</f>
        <v>0</v>
      </c>
      <c r="AR243" s="115" t="s">
        <v>111</v>
      </c>
      <c r="AT243" s="115" t="s">
        <v>91</v>
      </c>
      <c r="AU243" s="115" t="s">
        <v>46</v>
      </c>
      <c r="AY243" s="10" t="s">
        <v>90</v>
      </c>
      <c r="BE243" s="33">
        <f>IF(N243="základná",J243,0)</f>
        <v>0</v>
      </c>
      <c r="BF243" s="33">
        <f>IF(N243="znížená",J243,0)</f>
        <v>0</v>
      </c>
      <c r="BG243" s="33">
        <f>IF(N243="zákl. prenesená",J243,0)</f>
        <v>0</v>
      </c>
      <c r="BH243" s="33">
        <f>IF(N243="zníž. prenesená",J243,0)</f>
        <v>0</v>
      </c>
      <c r="BI243" s="33">
        <f>IF(N243="nulová",J243,0)</f>
        <v>0</v>
      </c>
      <c r="BJ243" s="10" t="s">
        <v>46</v>
      </c>
      <c r="BK243" s="33">
        <f>ROUND(I243*H243,2)</f>
        <v>0</v>
      </c>
      <c r="BL243" s="10" t="s">
        <v>111</v>
      </c>
      <c r="BM243" s="115" t="s">
        <v>447</v>
      </c>
    </row>
    <row r="244" spans="2:65" s="1" customFormat="1" ht="24.2" customHeight="1" x14ac:dyDescent="0.2">
      <c r="B244" s="17"/>
      <c r="C244" s="116" t="s">
        <v>261</v>
      </c>
      <c r="D244" s="116" t="s">
        <v>106</v>
      </c>
      <c r="E244" s="117" t="s">
        <v>255</v>
      </c>
      <c r="F244" s="118" t="s">
        <v>256</v>
      </c>
      <c r="G244" s="119" t="s">
        <v>97</v>
      </c>
      <c r="H244" s="120">
        <v>4</v>
      </c>
      <c r="I244" s="121"/>
      <c r="J244" s="122">
        <f>ROUND(I244*H244,2)</f>
        <v>0</v>
      </c>
      <c r="K244" s="123"/>
      <c r="L244" s="124"/>
      <c r="M244" s="125" t="s">
        <v>0</v>
      </c>
      <c r="N244" s="126" t="s">
        <v>27</v>
      </c>
      <c r="P244" s="113">
        <f>O244*H244</f>
        <v>0</v>
      </c>
      <c r="Q244" s="113">
        <v>6.9999999999999994E-5</v>
      </c>
      <c r="R244" s="113">
        <f>Q244*H244</f>
        <v>2.7999999999999998E-4</v>
      </c>
      <c r="S244" s="113">
        <v>0</v>
      </c>
      <c r="T244" s="114">
        <f>S244*H244</f>
        <v>0</v>
      </c>
      <c r="AR244" s="115" t="s">
        <v>182</v>
      </c>
      <c r="AT244" s="115" t="s">
        <v>106</v>
      </c>
      <c r="AU244" s="115" t="s">
        <v>46</v>
      </c>
      <c r="AY244" s="10" t="s">
        <v>90</v>
      </c>
      <c r="BE244" s="33">
        <f>IF(N244="základná",J244,0)</f>
        <v>0</v>
      </c>
      <c r="BF244" s="33">
        <f>IF(N244="znížená",J244,0)</f>
        <v>0</v>
      </c>
      <c r="BG244" s="33">
        <f>IF(N244="zákl. prenesená",J244,0)</f>
        <v>0</v>
      </c>
      <c r="BH244" s="33">
        <f>IF(N244="zníž. prenesená",J244,0)</f>
        <v>0</v>
      </c>
      <c r="BI244" s="33">
        <f>IF(N244="nulová",J244,0)</f>
        <v>0</v>
      </c>
      <c r="BJ244" s="10" t="s">
        <v>46</v>
      </c>
      <c r="BK244" s="33">
        <f>ROUND(I244*H244,2)</f>
        <v>0</v>
      </c>
      <c r="BL244" s="10" t="s">
        <v>111</v>
      </c>
      <c r="BM244" s="115" t="s">
        <v>448</v>
      </c>
    </row>
    <row r="245" spans="2:65" s="1" customFormat="1" ht="37.9" customHeight="1" x14ac:dyDescent="0.2">
      <c r="B245" s="17"/>
      <c r="C245" s="104" t="s">
        <v>264</v>
      </c>
      <c r="D245" s="104" t="s">
        <v>91</v>
      </c>
      <c r="E245" s="105" t="s">
        <v>258</v>
      </c>
      <c r="F245" s="106" t="s">
        <v>259</v>
      </c>
      <c r="G245" s="107" t="s">
        <v>97</v>
      </c>
      <c r="H245" s="108">
        <v>11</v>
      </c>
      <c r="I245" s="109"/>
      <c r="J245" s="110">
        <f>ROUND(I245*H245,2)</f>
        <v>0</v>
      </c>
      <c r="K245" s="111"/>
      <c r="L245" s="17"/>
      <c r="M245" s="112" t="s">
        <v>0</v>
      </c>
      <c r="N245" s="78" t="s">
        <v>27</v>
      </c>
      <c r="P245" s="113">
        <f>O245*H245</f>
        <v>0</v>
      </c>
      <c r="Q245" s="113">
        <v>1.7000000000000001E-4</v>
      </c>
      <c r="R245" s="113">
        <f>Q245*H245</f>
        <v>1.8700000000000001E-3</v>
      </c>
      <c r="S245" s="113">
        <v>0</v>
      </c>
      <c r="T245" s="114">
        <f>S245*H245</f>
        <v>0</v>
      </c>
      <c r="AR245" s="115" t="s">
        <v>111</v>
      </c>
      <c r="AT245" s="115" t="s">
        <v>91</v>
      </c>
      <c r="AU245" s="115" t="s">
        <v>46</v>
      </c>
      <c r="AY245" s="10" t="s">
        <v>90</v>
      </c>
      <c r="BE245" s="33">
        <f>IF(N245="základná",J245,0)</f>
        <v>0</v>
      </c>
      <c r="BF245" s="33">
        <f>IF(N245="znížená",J245,0)</f>
        <v>0</v>
      </c>
      <c r="BG245" s="33">
        <f>IF(N245="zákl. prenesená",J245,0)</f>
        <v>0</v>
      </c>
      <c r="BH245" s="33">
        <f>IF(N245="zníž. prenesená",J245,0)</f>
        <v>0</v>
      </c>
      <c r="BI245" s="33">
        <f>IF(N245="nulová",J245,0)</f>
        <v>0</v>
      </c>
      <c r="BJ245" s="10" t="s">
        <v>46</v>
      </c>
      <c r="BK245" s="33">
        <f>ROUND(I245*H245,2)</f>
        <v>0</v>
      </c>
      <c r="BL245" s="10" t="s">
        <v>111</v>
      </c>
      <c r="BM245" s="115" t="s">
        <v>561</v>
      </c>
    </row>
    <row r="246" spans="2:65" s="7" customFormat="1" x14ac:dyDescent="0.2">
      <c r="B246" s="127"/>
      <c r="D246" s="128" t="s">
        <v>120</v>
      </c>
      <c r="E246" s="134" t="s">
        <v>0</v>
      </c>
      <c r="F246" s="129" t="s">
        <v>105</v>
      </c>
      <c r="H246" s="130">
        <v>11</v>
      </c>
      <c r="I246" s="131"/>
      <c r="L246" s="127"/>
      <c r="M246" s="132"/>
      <c r="T246" s="133"/>
      <c r="AT246" s="134" t="s">
        <v>120</v>
      </c>
      <c r="AU246" s="134" t="s">
        <v>46</v>
      </c>
      <c r="AV246" s="7" t="s">
        <v>46</v>
      </c>
      <c r="AW246" s="7" t="s">
        <v>18</v>
      </c>
      <c r="AX246" s="7" t="s">
        <v>44</v>
      </c>
      <c r="AY246" s="134" t="s">
        <v>90</v>
      </c>
    </row>
    <row r="247" spans="2:65" s="8" customFormat="1" x14ac:dyDescent="0.2">
      <c r="B247" s="149"/>
      <c r="D247" s="128" t="s">
        <v>120</v>
      </c>
      <c r="E247" s="150" t="s">
        <v>0</v>
      </c>
      <c r="F247" s="151" t="s">
        <v>179</v>
      </c>
      <c r="H247" s="152">
        <v>11</v>
      </c>
      <c r="I247" s="153"/>
      <c r="L247" s="149"/>
      <c r="M247" s="154"/>
      <c r="T247" s="155"/>
      <c r="AT247" s="150" t="s">
        <v>120</v>
      </c>
      <c r="AU247" s="150" t="s">
        <v>46</v>
      </c>
      <c r="AV247" s="8" t="s">
        <v>93</v>
      </c>
      <c r="AW247" s="8" t="s">
        <v>18</v>
      </c>
      <c r="AX247" s="8" t="s">
        <v>45</v>
      </c>
      <c r="AY247" s="150" t="s">
        <v>90</v>
      </c>
    </row>
    <row r="248" spans="2:65" s="1" customFormat="1" ht="24.2" customHeight="1" x14ac:dyDescent="0.2">
      <c r="B248" s="17"/>
      <c r="C248" s="116" t="s">
        <v>267</v>
      </c>
      <c r="D248" s="116" t="s">
        <v>106</v>
      </c>
      <c r="E248" s="117" t="s">
        <v>262</v>
      </c>
      <c r="F248" s="118" t="s">
        <v>263</v>
      </c>
      <c r="G248" s="119" t="s">
        <v>97</v>
      </c>
      <c r="H248" s="120">
        <v>11</v>
      </c>
      <c r="I248" s="121"/>
      <c r="J248" s="122">
        <f t="shared" ref="J248:J253" si="5">ROUND(I248*H248,2)</f>
        <v>0</v>
      </c>
      <c r="K248" s="123"/>
      <c r="L248" s="124"/>
      <c r="M248" s="125" t="s">
        <v>0</v>
      </c>
      <c r="N248" s="126" t="s">
        <v>27</v>
      </c>
      <c r="P248" s="113">
        <f t="shared" ref="P248:P253" si="6">O248*H248</f>
        <v>0</v>
      </c>
      <c r="Q248" s="113">
        <v>6.4999999999999997E-4</v>
      </c>
      <c r="R248" s="113">
        <f t="shared" ref="R248:R253" si="7">Q248*H248</f>
        <v>7.1500000000000001E-3</v>
      </c>
      <c r="S248" s="113">
        <v>0</v>
      </c>
      <c r="T248" s="114">
        <f t="shared" ref="T248:T253" si="8">S248*H248</f>
        <v>0</v>
      </c>
      <c r="AR248" s="115" t="s">
        <v>182</v>
      </c>
      <c r="AT248" s="115" t="s">
        <v>106</v>
      </c>
      <c r="AU248" s="115" t="s">
        <v>46</v>
      </c>
      <c r="AY248" s="10" t="s">
        <v>90</v>
      </c>
      <c r="BE248" s="33">
        <f t="shared" ref="BE248:BE253" si="9">IF(N248="základná",J248,0)</f>
        <v>0</v>
      </c>
      <c r="BF248" s="33">
        <f t="shared" ref="BF248:BF253" si="10">IF(N248="znížená",J248,0)</f>
        <v>0</v>
      </c>
      <c r="BG248" s="33">
        <f t="shared" ref="BG248:BG253" si="11">IF(N248="zákl. prenesená",J248,0)</f>
        <v>0</v>
      </c>
      <c r="BH248" s="33">
        <f t="shared" ref="BH248:BH253" si="12">IF(N248="zníž. prenesená",J248,0)</f>
        <v>0</v>
      </c>
      <c r="BI248" s="33">
        <f t="shared" ref="BI248:BI253" si="13">IF(N248="nulová",J248,0)</f>
        <v>0</v>
      </c>
      <c r="BJ248" s="10" t="s">
        <v>46</v>
      </c>
      <c r="BK248" s="33">
        <f t="shared" ref="BK248:BK253" si="14">ROUND(I248*H248,2)</f>
        <v>0</v>
      </c>
      <c r="BL248" s="10" t="s">
        <v>111</v>
      </c>
      <c r="BM248" s="115" t="s">
        <v>562</v>
      </c>
    </row>
    <row r="249" spans="2:65" s="1" customFormat="1" ht="24.2" customHeight="1" x14ac:dyDescent="0.2">
      <c r="B249" s="17"/>
      <c r="C249" s="104" t="s">
        <v>270</v>
      </c>
      <c r="D249" s="104" t="s">
        <v>91</v>
      </c>
      <c r="E249" s="105" t="s">
        <v>265</v>
      </c>
      <c r="F249" s="106" t="s">
        <v>266</v>
      </c>
      <c r="G249" s="107" t="s">
        <v>97</v>
      </c>
      <c r="H249" s="108">
        <v>2</v>
      </c>
      <c r="I249" s="109"/>
      <c r="J249" s="110">
        <f t="shared" si="5"/>
        <v>0</v>
      </c>
      <c r="K249" s="111"/>
      <c r="L249" s="17"/>
      <c r="M249" s="112" t="s">
        <v>0</v>
      </c>
      <c r="N249" s="78" t="s">
        <v>27</v>
      </c>
      <c r="P249" s="113">
        <f t="shared" si="6"/>
        <v>0</v>
      </c>
      <c r="Q249" s="113">
        <v>1.3650000000000001E-4</v>
      </c>
      <c r="R249" s="113">
        <f t="shared" si="7"/>
        <v>2.7300000000000002E-4</v>
      </c>
      <c r="S249" s="113">
        <v>0</v>
      </c>
      <c r="T249" s="114">
        <f t="shared" si="8"/>
        <v>0</v>
      </c>
      <c r="AR249" s="115" t="s">
        <v>111</v>
      </c>
      <c r="AT249" s="115" t="s">
        <v>91</v>
      </c>
      <c r="AU249" s="115" t="s">
        <v>46</v>
      </c>
      <c r="AY249" s="10" t="s">
        <v>90</v>
      </c>
      <c r="BE249" s="33">
        <f t="shared" si="9"/>
        <v>0</v>
      </c>
      <c r="BF249" s="33">
        <f t="shared" si="10"/>
        <v>0</v>
      </c>
      <c r="BG249" s="33">
        <f t="shared" si="11"/>
        <v>0</v>
      </c>
      <c r="BH249" s="33">
        <f t="shared" si="12"/>
        <v>0</v>
      </c>
      <c r="BI249" s="33">
        <f t="shared" si="13"/>
        <v>0</v>
      </c>
      <c r="BJ249" s="10" t="s">
        <v>46</v>
      </c>
      <c r="BK249" s="33">
        <f t="shared" si="14"/>
        <v>0</v>
      </c>
      <c r="BL249" s="10" t="s">
        <v>111</v>
      </c>
      <c r="BM249" s="115" t="s">
        <v>451</v>
      </c>
    </row>
    <row r="250" spans="2:65" s="1" customFormat="1" ht="24.2" customHeight="1" x14ac:dyDescent="0.2">
      <c r="B250" s="17"/>
      <c r="C250" s="116" t="s">
        <v>152</v>
      </c>
      <c r="D250" s="116" t="s">
        <v>106</v>
      </c>
      <c r="E250" s="117" t="s">
        <v>268</v>
      </c>
      <c r="F250" s="118" t="s">
        <v>269</v>
      </c>
      <c r="G250" s="119" t="s">
        <v>97</v>
      </c>
      <c r="H250" s="120">
        <v>2</v>
      </c>
      <c r="I250" s="121"/>
      <c r="J250" s="122">
        <f t="shared" si="5"/>
        <v>0</v>
      </c>
      <c r="K250" s="123"/>
      <c r="L250" s="124"/>
      <c r="M250" s="125" t="s">
        <v>0</v>
      </c>
      <c r="N250" s="126" t="s">
        <v>27</v>
      </c>
      <c r="P250" s="113">
        <f t="shared" si="6"/>
        <v>0</v>
      </c>
      <c r="Q250" s="113">
        <v>1.75E-3</v>
      </c>
      <c r="R250" s="113">
        <f t="shared" si="7"/>
        <v>3.5000000000000001E-3</v>
      </c>
      <c r="S250" s="113">
        <v>0</v>
      </c>
      <c r="T250" s="114">
        <f t="shared" si="8"/>
        <v>0</v>
      </c>
      <c r="AR250" s="115" t="s">
        <v>182</v>
      </c>
      <c r="AT250" s="115" t="s">
        <v>106</v>
      </c>
      <c r="AU250" s="115" t="s">
        <v>46</v>
      </c>
      <c r="AY250" s="10" t="s">
        <v>90</v>
      </c>
      <c r="BE250" s="33">
        <f t="shared" si="9"/>
        <v>0</v>
      </c>
      <c r="BF250" s="33">
        <f t="shared" si="10"/>
        <v>0</v>
      </c>
      <c r="BG250" s="33">
        <f t="shared" si="11"/>
        <v>0</v>
      </c>
      <c r="BH250" s="33">
        <f t="shared" si="12"/>
        <v>0</v>
      </c>
      <c r="BI250" s="33">
        <f t="shared" si="13"/>
        <v>0</v>
      </c>
      <c r="BJ250" s="10" t="s">
        <v>46</v>
      </c>
      <c r="BK250" s="33">
        <f t="shared" si="14"/>
        <v>0</v>
      </c>
      <c r="BL250" s="10" t="s">
        <v>111</v>
      </c>
      <c r="BM250" s="115" t="s">
        <v>452</v>
      </c>
    </row>
    <row r="251" spans="2:65" s="1" customFormat="1" ht="37.9" customHeight="1" x14ac:dyDescent="0.2">
      <c r="B251" s="17"/>
      <c r="C251" s="104" t="s">
        <v>275</v>
      </c>
      <c r="D251" s="104" t="s">
        <v>91</v>
      </c>
      <c r="E251" s="105" t="s">
        <v>271</v>
      </c>
      <c r="F251" s="106" t="s">
        <v>272</v>
      </c>
      <c r="G251" s="107" t="s">
        <v>97</v>
      </c>
      <c r="H251" s="108">
        <v>2</v>
      </c>
      <c r="I251" s="109"/>
      <c r="J251" s="110">
        <f t="shared" si="5"/>
        <v>0</v>
      </c>
      <c r="K251" s="111"/>
      <c r="L251" s="17"/>
      <c r="M251" s="112" t="s">
        <v>0</v>
      </c>
      <c r="N251" s="78" t="s">
        <v>27</v>
      </c>
      <c r="P251" s="113">
        <f t="shared" si="6"/>
        <v>0</v>
      </c>
      <c r="Q251" s="113">
        <v>0</v>
      </c>
      <c r="R251" s="113">
        <f t="shared" si="7"/>
        <v>0</v>
      </c>
      <c r="S251" s="113">
        <v>0</v>
      </c>
      <c r="T251" s="114">
        <f t="shared" si="8"/>
        <v>0</v>
      </c>
      <c r="AR251" s="115" t="s">
        <v>111</v>
      </c>
      <c r="AT251" s="115" t="s">
        <v>91</v>
      </c>
      <c r="AU251" s="115" t="s">
        <v>46</v>
      </c>
      <c r="AY251" s="10" t="s">
        <v>90</v>
      </c>
      <c r="BE251" s="33">
        <f t="shared" si="9"/>
        <v>0</v>
      </c>
      <c r="BF251" s="33">
        <f t="shared" si="10"/>
        <v>0</v>
      </c>
      <c r="BG251" s="33">
        <f t="shared" si="11"/>
        <v>0</v>
      </c>
      <c r="BH251" s="33">
        <f t="shared" si="12"/>
        <v>0</v>
      </c>
      <c r="BI251" s="33">
        <f t="shared" si="13"/>
        <v>0</v>
      </c>
      <c r="BJ251" s="10" t="s">
        <v>46</v>
      </c>
      <c r="BK251" s="33">
        <f t="shared" si="14"/>
        <v>0</v>
      </c>
      <c r="BL251" s="10" t="s">
        <v>111</v>
      </c>
      <c r="BM251" s="115" t="s">
        <v>453</v>
      </c>
    </row>
    <row r="252" spans="2:65" s="1" customFormat="1" ht="21.75" customHeight="1" x14ac:dyDescent="0.2">
      <c r="B252" s="17"/>
      <c r="C252" s="116" t="s">
        <v>277</v>
      </c>
      <c r="D252" s="116" t="s">
        <v>106</v>
      </c>
      <c r="E252" s="117" t="s">
        <v>273</v>
      </c>
      <c r="F252" s="118" t="s">
        <v>274</v>
      </c>
      <c r="G252" s="119" t="s">
        <v>97</v>
      </c>
      <c r="H252" s="120">
        <v>2</v>
      </c>
      <c r="I252" s="121"/>
      <c r="J252" s="122">
        <f t="shared" si="5"/>
        <v>0</v>
      </c>
      <c r="K252" s="123"/>
      <c r="L252" s="124"/>
      <c r="M252" s="125" t="s">
        <v>0</v>
      </c>
      <c r="N252" s="126" t="s">
        <v>27</v>
      </c>
      <c r="P252" s="113">
        <f t="shared" si="6"/>
        <v>0</v>
      </c>
      <c r="Q252" s="113">
        <v>1.7000000000000001E-4</v>
      </c>
      <c r="R252" s="113">
        <f t="shared" si="7"/>
        <v>3.4000000000000002E-4</v>
      </c>
      <c r="S252" s="113">
        <v>0</v>
      </c>
      <c r="T252" s="114">
        <f t="shared" si="8"/>
        <v>0</v>
      </c>
      <c r="AR252" s="115" t="s">
        <v>182</v>
      </c>
      <c r="AT252" s="115" t="s">
        <v>106</v>
      </c>
      <c r="AU252" s="115" t="s">
        <v>46</v>
      </c>
      <c r="AY252" s="10" t="s">
        <v>90</v>
      </c>
      <c r="BE252" s="33">
        <f t="shared" si="9"/>
        <v>0</v>
      </c>
      <c r="BF252" s="33">
        <f t="shared" si="10"/>
        <v>0</v>
      </c>
      <c r="BG252" s="33">
        <f t="shared" si="11"/>
        <v>0</v>
      </c>
      <c r="BH252" s="33">
        <f t="shared" si="12"/>
        <v>0</v>
      </c>
      <c r="BI252" s="33">
        <f t="shared" si="13"/>
        <v>0</v>
      </c>
      <c r="BJ252" s="10" t="s">
        <v>46</v>
      </c>
      <c r="BK252" s="33">
        <f t="shared" si="14"/>
        <v>0</v>
      </c>
      <c r="BL252" s="10" t="s">
        <v>111</v>
      </c>
      <c r="BM252" s="115" t="s">
        <v>454</v>
      </c>
    </row>
    <row r="253" spans="2:65" s="1" customFormat="1" ht="24.2" customHeight="1" x14ac:dyDescent="0.2">
      <c r="B253" s="17"/>
      <c r="C253" s="104" t="s">
        <v>281</v>
      </c>
      <c r="D253" s="104" t="s">
        <v>91</v>
      </c>
      <c r="E253" s="105" t="s">
        <v>455</v>
      </c>
      <c r="F253" s="106" t="s">
        <v>456</v>
      </c>
      <c r="G253" s="107" t="s">
        <v>103</v>
      </c>
      <c r="H253" s="108">
        <v>24.15</v>
      </c>
      <c r="I253" s="109"/>
      <c r="J253" s="110">
        <f t="shared" si="5"/>
        <v>0</v>
      </c>
      <c r="K253" s="111"/>
      <c r="L253" s="17"/>
      <c r="M253" s="112" t="s">
        <v>0</v>
      </c>
      <c r="N253" s="78" t="s">
        <v>27</v>
      </c>
      <c r="P253" s="113">
        <f t="shared" si="6"/>
        <v>0</v>
      </c>
      <c r="Q253" s="113">
        <v>0</v>
      </c>
      <c r="R253" s="113">
        <f t="shared" si="7"/>
        <v>0</v>
      </c>
      <c r="S253" s="113">
        <v>3.3700000000000002E-3</v>
      </c>
      <c r="T253" s="114">
        <f t="shared" si="8"/>
        <v>8.13855E-2</v>
      </c>
      <c r="AR253" s="115" t="s">
        <v>111</v>
      </c>
      <c r="AT253" s="115" t="s">
        <v>91</v>
      </c>
      <c r="AU253" s="115" t="s">
        <v>46</v>
      </c>
      <c r="AY253" s="10" t="s">
        <v>90</v>
      </c>
      <c r="BE253" s="33">
        <f t="shared" si="9"/>
        <v>0</v>
      </c>
      <c r="BF253" s="33">
        <f t="shared" si="10"/>
        <v>0</v>
      </c>
      <c r="BG253" s="33">
        <f t="shared" si="11"/>
        <v>0</v>
      </c>
      <c r="BH253" s="33">
        <f t="shared" si="12"/>
        <v>0</v>
      </c>
      <c r="BI253" s="33">
        <f t="shared" si="13"/>
        <v>0</v>
      </c>
      <c r="BJ253" s="10" t="s">
        <v>46</v>
      </c>
      <c r="BK253" s="33">
        <f t="shared" si="14"/>
        <v>0</v>
      </c>
      <c r="BL253" s="10" t="s">
        <v>111</v>
      </c>
      <c r="BM253" s="115" t="s">
        <v>457</v>
      </c>
    </row>
    <row r="254" spans="2:65" s="7" customFormat="1" x14ac:dyDescent="0.2">
      <c r="B254" s="127"/>
      <c r="D254" s="128" t="s">
        <v>120</v>
      </c>
      <c r="E254" s="134" t="s">
        <v>0</v>
      </c>
      <c r="F254" s="129" t="s">
        <v>563</v>
      </c>
      <c r="H254" s="130">
        <v>10.5</v>
      </c>
      <c r="I254" s="131"/>
      <c r="L254" s="127"/>
      <c r="M254" s="132"/>
      <c r="T254" s="133"/>
      <c r="AT254" s="134" t="s">
        <v>120</v>
      </c>
      <c r="AU254" s="134" t="s">
        <v>46</v>
      </c>
      <c r="AV254" s="7" t="s">
        <v>46</v>
      </c>
      <c r="AW254" s="7" t="s">
        <v>18</v>
      </c>
      <c r="AX254" s="7" t="s">
        <v>44</v>
      </c>
      <c r="AY254" s="134" t="s">
        <v>90</v>
      </c>
    </row>
    <row r="255" spans="2:65" s="7" customFormat="1" x14ac:dyDescent="0.2">
      <c r="B255" s="127"/>
      <c r="D255" s="128" t="s">
        <v>120</v>
      </c>
      <c r="E255" s="134" t="s">
        <v>0</v>
      </c>
      <c r="F255" s="129" t="s">
        <v>564</v>
      </c>
      <c r="H255" s="130">
        <v>13.65</v>
      </c>
      <c r="I255" s="131"/>
      <c r="L255" s="127"/>
      <c r="M255" s="132"/>
      <c r="T255" s="133"/>
      <c r="AT255" s="134" t="s">
        <v>120</v>
      </c>
      <c r="AU255" s="134" t="s">
        <v>46</v>
      </c>
      <c r="AV255" s="7" t="s">
        <v>46</v>
      </c>
      <c r="AW255" s="7" t="s">
        <v>18</v>
      </c>
      <c r="AX255" s="7" t="s">
        <v>44</v>
      </c>
      <c r="AY255" s="134" t="s">
        <v>90</v>
      </c>
    </row>
    <row r="256" spans="2:65" s="8" customFormat="1" x14ac:dyDescent="0.2">
      <c r="B256" s="149"/>
      <c r="D256" s="128" t="s">
        <v>120</v>
      </c>
      <c r="E256" s="150" t="s">
        <v>396</v>
      </c>
      <c r="F256" s="151" t="s">
        <v>179</v>
      </c>
      <c r="H256" s="152">
        <v>24.15</v>
      </c>
      <c r="I256" s="153"/>
      <c r="L256" s="149"/>
      <c r="M256" s="154"/>
      <c r="T256" s="155"/>
      <c r="AT256" s="150" t="s">
        <v>120</v>
      </c>
      <c r="AU256" s="150" t="s">
        <v>46</v>
      </c>
      <c r="AV256" s="8" t="s">
        <v>93</v>
      </c>
      <c r="AW256" s="8" t="s">
        <v>18</v>
      </c>
      <c r="AX256" s="8" t="s">
        <v>45</v>
      </c>
      <c r="AY256" s="150" t="s">
        <v>90</v>
      </c>
    </row>
    <row r="257" spans="2:65" s="1" customFormat="1" ht="24.2" customHeight="1" x14ac:dyDescent="0.2">
      <c r="B257" s="17"/>
      <c r="C257" s="104" t="s">
        <v>285</v>
      </c>
      <c r="D257" s="104" t="s">
        <v>91</v>
      </c>
      <c r="E257" s="105" t="s">
        <v>460</v>
      </c>
      <c r="F257" s="106" t="s">
        <v>276</v>
      </c>
      <c r="G257" s="107" t="s">
        <v>189</v>
      </c>
      <c r="H257" s="108"/>
      <c r="I257" s="109"/>
      <c r="J257" s="110">
        <f>ROUND(I257*H257,2)</f>
        <v>0</v>
      </c>
      <c r="K257" s="111"/>
      <c r="L257" s="17"/>
      <c r="M257" s="112" t="s">
        <v>0</v>
      </c>
      <c r="N257" s="78" t="s">
        <v>27</v>
      </c>
      <c r="P257" s="113">
        <f>O257*H257</f>
        <v>0</v>
      </c>
      <c r="Q257" s="113">
        <v>0</v>
      </c>
      <c r="R257" s="113">
        <f>Q257*H257</f>
        <v>0</v>
      </c>
      <c r="S257" s="113">
        <v>0</v>
      </c>
      <c r="T257" s="114">
        <f>S257*H257</f>
        <v>0</v>
      </c>
      <c r="AR257" s="115" t="s">
        <v>111</v>
      </c>
      <c r="AT257" s="115" t="s">
        <v>91</v>
      </c>
      <c r="AU257" s="115" t="s">
        <v>46</v>
      </c>
      <c r="AY257" s="10" t="s">
        <v>90</v>
      </c>
      <c r="BE257" s="33">
        <f>IF(N257="základná",J257,0)</f>
        <v>0</v>
      </c>
      <c r="BF257" s="33">
        <f>IF(N257="znížená",J257,0)</f>
        <v>0</v>
      </c>
      <c r="BG257" s="33">
        <f>IF(N257="zákl. prenesená",J257,0)</f>
        <v>0</v>
      </c>
      <c r="BH257" s="33">
        <f>IF(N257="zníž. prenesená",J257,0)</f>
        <v>0</v>
      </c>
      <c r="BI257" s="33">
        <f>IF(N257="nulová",J257,0)</f>
        <v>0</v>
      </c>
      <c r="BJ257" s="10" t="s">
        <v>46</v>
      </c>
      <c r="BK257" s="33">
        <f>ROUND(I257*H257,2)</f>
        <v>0</v>
      </c>
      <c r="BL257" s="10" t="s">
        <v>111</v>
      </c>
      <c r="BM257" s="115" t="s">
        <v>461</v>
      </c>
    </row>
    <row r="258" spans="2:65" s="6" customFormat="1" ht="22.9" customHeight="1" x14ac:dyDescent="0.2">
      <c r="B258" s="93"/>
      <c r="D258" s="94" t="s">
        <v>43</v>
      </c>
      <c r="E258" s="102" t="s">
        <v>332</v>
      </c>
      <c r="F258" s="102" t="s">
        <v>333</v>
      </c>
      <c r="I258" s="96"/>
      <c r="J258" s="103">
        <f>BK258</f>
        <v>0</v>
      </c>
      <c r="L258" s="93"/>
      <c r="M258" s="97"/>
      <c r="P258" s="98">
        <f>SUM(P259:P264)</f>
        <v>0</v>
      </c>
      <c r="R258" s="98">
        <f>SUM(R259:R264)</f>
        <v>9.3366000000000005E-3</v>
      </c>
      <c r="T258" s="99">
        <f>SUM(T259:T264)</f>
        <v>0.15532000000000001</v>
      </c>
      <c r="AR258" s="94" t="s">
        <v>46</v>
      </c>
      <c r="AT258" s="100" t="s">
        <v>43</v>
      </c>
      <c r="AU258" s="100" t="s">
        <v>45</v>
      </c>
      <c r="AY258" s="94" t="s">
        <v>90</v>
      </c>
      <c r="BK258" s="101">
        <f>SUM(BK259:BK264)</f>
        <v>0</v>
      </c>
    </row>
    <row r="259" spans="2:65" s="1" customFormat="1" ht="24.2" customHeight="1" x14ac:dyDescent="0.2">
      <c r="B259" s="17"/>
      <c r="C259" s="104" t="s">
        <v>290</v>
      </c>
      <c r="D259" s="104" t="s">
        <v>91</v>
      </c>
      <c r="E259" s="105" t="s">
        <v>462</v>
      </c>
      <c r="F259" s="106" t="s">
        <v>463</v>
      </c>
      <c r="G259" s="107" t="s">
        <v>97</v>
      </c>
      <c r="H259" s="108">
        <v>1</v>
      </c>
      <c r="I259" s="109"/>
      <c r="J259" s="110">
        <f>ROUND(I259*H259,2)</f>
        <v>0</v>
      </c>
      <c r="K259" s="111"/>
      <c r="L259" s="17"/>
      <c r="M259" s="112" t="s">
        <v>0</v>
      </c>
      <c r="N259" s="78" t="s">
        <v>27</v>
      </c>
      <c r="P259" s="113">
        <f>O259*H259</f>
        <v>0</v>
      </c>
      <c r="Q259" s="113">
        <v>4.6600000000000001E-5</v>
      </c>
      <c r="R259" s="113">
        <f>Q259*H259</f>
        <v>4.6600000000000001E-5</v>
      </c>
      <c r="S259" s="113">
        <v>0</v>
      </c>
      <c r="T259" s="114">
        <f>S259*H259</f>
        <v>0</v>
      </c>
      <c r="AR259" s="115" t="s">
        <v>111</v>
      </c>
      <c r="AT259" s="115" t="s">
        <v>91</v>
      </c>
      <c r="AU259" s="115" t="s">
        <v>46</v>
      </c>
      <c r="AY259" s="10" t="s">
        <v>90</v>
      </c>
      <c r="BE259" s="33">
        <f>IF(N259="základná",J259,0)</f>
        <v>0</v>
      </c>
      <c r="BF259" s="33">
        <f>IF(N259="znížená",J259,0)</f>
        <v>0</v>
      </c>
      <c r="BG259" s="33">
        <f>IF(N259="zákl. prenesená",J259,0)</f>
        <v>0</v>
      </c>
      <c r="BH259" s="33">
        <f>IF(N259="zníž. prenesená",J259,0)</f>
        <v>0</v>
      </c>
      <c r="BI259" s="33">
        <f>IF(N259="nulová",J259,0)</f>
        <v>0</v>
      </c>
      <c r="BJ259" s="10" t="s">
        <v>46</v>
      </c>
      <c r="BK259" s="33">
        <f>ROUND(I259*H259,2)</f>
        <v>0</v>
      </c>
      <c r="BL259" s="10" t="s">
        <v>111</v>
      </c>
      <c r="BM259" s="115" t="s">
        <v>464</v>
      </c>
    </row>
    <row r="260" spans="2:65" s="1" customFormat="1" ht="37.9" customHeight="1" x14ac:dyDescent="0.2">
      <c r="B260" s="17"/>
      <c r="C260" s="116" t="s">
        <v>293</v>
      </c>
      <c r="D260" s="116" t="s">
        <v>106</v>
      </c>
      <c r="E260" s="117" t="s">
        <v>465</v>
      </c>
      <c r="F260" s="118" t="s">
        <v>466</v>
      </c>
      <c r="G260" s="119" t="s">
        <v>97</v>
      </c>
      <c r="H260" s="120">
        <v>1</v>
      </c>
      <c r="I260" s="121"/>
      <c r="J260" s="122">
        <f>ROUND(I260*H260,2)</f>
        <v>0</v>
      </c>
      <c r="K260" s="123"/>
      <c r="L260" s="124"/>
      <c r="M260" s="125" t="s">
        <v>0</v>
      </c>
      <c r="N260" s="126" t="s">
        <v>27</v>
      </c>
      <c r="P260" s="113">
        <f>O260*H260</f>
        <v>0</v>
      </c>
      <c r="Q260" s="113">
        <v>9.2899999999999996E-3</v>
      </c>
      <c r="R260" s="113">
        <f>Q260*H260</f>
        <v>9.2899999999999996E-3</v>
      </c>
      <c r="S260" s="113">
        <v>0</v>
      </c>
      <c r="T260" s="114">
        <f>S260*H260</f>
        <v>0</v>
      </c>
      <c r="AR260" s="115" t="s">
        <v>182</v>
      </c>
      <c r="AT260" s="115" t="s">
        <v>106</v>
      </c>
      <c r="AU260" s="115" t="s">
        <v>46</v>
      </c>
      <c r="AY260" s="10" t="s">
        <v>90</v>
      </c>
      <c r="BE260" s="33">
        <f>IF(N260="základná",J260,0)</f>
        <v>0</v>
      </c>
      <c r="BF260" s="33">
        <f>IF(N260="znížená",J260,0)</f>
        <v>0</v>
      </c>
      <c r="BG260" s="33">
        <f>IF(N260="zákl. prenesená",J260,0)</f>
        <v>0</v>
      </c>
      <c r="BH260" s="33">
        <f>IF(N260="zníž. prenesená",J260,0)</f>
        <v>0</v>
      </c>
      <c r="BI260" s="33">
        <f>IF(N260="nulová",J260,0)</f>
        <v>0</v>
      </c>
      <c r="BJ260" s="10" t="s">
        <v>46</v>
      </c>
      <c r="BK260" s="33">
        <f>ROUND(I260*H260,2)</f>
        <v>0</v>
      </c>
      <c r="BL260" s="10" t="s">
        <v>111</v>
      </c>
      <c r="BM260" s="115" t="s">
        <v>467</v>
      </c>
    </row>
    <row r="261" spans="2:65" s="1" customFormat="1" ht="37.9" customHeight="1" x14ac:dyDescent="0.2">
      <c r="B261" s="17"/>
      <c r="C261" s="104" t="s">
        <v>296</v>
      </c>
      <c r="D261" s="104" t="s">
        <v>91</v>
      </c>
      <c r="E261" s="105" t="s">
        <v>468</v>
      </c>
      <c r="F261" s="106" t="s">
        <v>469</v>
      </c>
      <c r="G261" s="107" t="s">
        <v>103</v>
      </c>
      <c r="H261" s="108">
        <v>4.4000000000000004</v>
      </c>
      <c r="I261" s="109"/>
      <c r="J261" s="110">
        <f>ROUND(I261*H261,2)</f>
        <v>0</v>
      </c>
      <c r="K261" s="111"/>
      <c r="L261" s="17"/>
      <c r="M261" s="112" t="s">
        <v>0</v>
      </c>
      <c r="N261" s="78" t="s">
        <v>27</v>
      </c>
      <c r="P261" s="113">
        <f>O261*H261</f>
        <v>0</v>
      </c>
      <c r="Q261" s="113">
        <v>0</v>
      </c>
      <c r="R261" s="113">
        <f>Q261*H261</f>
        <v>0</v>
      </c>
      <c r="S261" s="113">
        <v>3.5299999999999998E-2</v>
      </c>
      <c r="T261" s="114">
        <f>S261*H261</f>
        <v>0.15532000000000001</v>
      </c>
      <c r="AR261" s="115" t="s">
        <v>111</v>
      </c>
      <c r="AT261" s="115" t="s">
        <v>91</v>
      </c>
      <c r="AU261" s="115" t="s">
        <v>46</v>
      </c>
      <c r="AY261" s="10" t="s">
        <v>90</v>
      </c>
      <c r="BE261" s="33">
        <f>IF(N261="základná",J261,0)</f>
        <v>0</v>
      </c>
      <c r="BF261" s="33">
        <f>IF(N261="znížená",J261,0)</f>
        <v>0</v>
      </c>
      <c r="BG261" s="33">
        <f>IF(N261="zákl. prenesená",J261,0)</f>
        <v>0</v>
      </c>
      <c r="BH261" s="33">
        <f>IF(N261="zníž. prenesená",J261,0)</f>
        <v>0</v>
      </c>
      <c r="BI261" s="33">
        <f>IF(N261="nulová",J261,0)</f>
        <v>0</v>
      </c>
      <c r="BJ261" s="10" t="s">
        <v>46</v>
      </c>
      <c r="BK261" s="33">
        <f>ROUND(I261*H261,2)</f>
        <v>0</v>
      </c>
      <c r="BL261" s="10" t="s">
        <v>111</v>
      </c>
      <c r="BM261" s="115" t="s">
        <v>470</v>
      </c>
    </row>
    <row r="262" spans="2:65" s="7" customFormat="1" x14ac:dyDescent="0.2">
      <c r="B262" s="127"/>
      <c r="D262" s="128" t="s">
        <v>120</v>
      </c>
      <c r="E262" s="134" t="s">
        <v>0</v>
      </c>
      <c r="F262" s="129" t="s">
        <v>565</v>
      </c>
      <c r="H262" s="130">
        <v>4.4000000000000004</v>
      </c>
      <c r="I262" s="131"/>
      <c r="L262" s="127"/>
      <c r="M262" s="132"/>
      <c r="T262" s="133"/>
      <c r="AT262" s="134" t="s">
        <v>120</v>
      </c>
      <c r="AU262" s="134" t="s">
        <v>46</v>
      </c>
      <c r="AV262" s="7" t="s">
        <v>46</v>
      </c>
      <c r="AW262" s="7" t="s">
        <v>18</v>
      </c>
      <c r="AX262" s="7" t="s">
        <v>44</v>
      </c>
      <c r="AY262" s="134" t="s">
        <v>90</v>
      </c>
    </row>
    <row r="263" spans="2:65" s="8" customFormat="1" x14ac:dyDescent="0.2">
      <c r="B263" s="149"/>
      <c r="D263" s="128" t="s">
        <v>120</v>
      </c>
      <c r="E263" s="150" t="s">
        <v>0</v>
      </c>
      <c r="F263" s="151" t="s">
        <v>179</v>
      </c>
      <c r="H263" s="152">
        <v>4.4000000000000004</v>
      </c>
      <c r="I263" s="153"/>
      <c r="L263" s="149"/>
      <c r="M263" s="154"/>
      <c r="T263" s="155"/>
      <c r="AT263" s="150" t="s">
        <v>120</v>
      </c>
      <c r="AU263" s="150" t="s">
        <v>46</v>
      </c>
      <c r="AV263" s="8" t="s">
        <v>93</v>
      </c>
      <c r="AW263" s="8" t="s">
        <v>18</v>
      </c>
      <c r="AX263" s="8" t="s">
        <v>45</v>
      </c>
      <c r="AY263" s="150" t="s">
        <v>90</v>
      </c>
    </row>
    <row r="264" spans="2:65" s="1" customFormat="1" ht="24.2" customHeight="1" x14ac:dyDescent="0.2">
      <c r="B264" s="17"/>
      <c r="C264" s="104" t="s">
        <v>299</v>
      </c>
      <c r="D264" s="104" t="s">
        <v>91</v>
      </c>
      <c r="E264" s="105" t="s">
        <v>471</v>
      </c>
      <c r="F264" s="106" t="s">
        <v>472</v>
      </c>
      <c r="G264" s="107" t="s">
        <v>189</v>
      </c>
      <c r="H264" s="108"/>
      <c r="I264" s="109"/>
      <c r="J264" s="110">
        <f>ROUND(I264*H264,2)</f>
        <v>0</v>
      </c>
      <c r="K264" s="111"/>
      <c r="L264" s="17"/>
      <c r="M264" s="112" t="s">
        <v>0</v>
      </c>
      <c r="N264" s="78" t="s">
        <v>27</v>
      </c>
      <c r="P264" s="113">
        <f>O264*H264</f>
        <v>0</v>
      </c>
      <c r="Q264" s="113">
        <v>0</v>
      </c>
      <c r="R264" s="113">
        <f>Q264*H264</f>
        <v>0</v>
      </c>
      <c r="S264" s="113">
        <v>0</v>
      </c>
      <c r="T264" s="114">
        <f>S264*H264</f>
        <v>0</v>
      </c>
      <c r="AR264" s="115" t="s">
        <v>111</v>
      </c>
      <c r="AT264" s="115" t="s">
        <v>91</v>
      </c>
      <c r="AU264" s="115" t="s">
        <v>46</v>
      </c>
      <c r="AY264" s="10" t="s">
        <v>90</v>
      </c>
      <c r="BE264" s="33">
        <f>IF(N264="základná",J264,0)</f>
        <v>0</v>
      </c>
      <c r="BF264" s="33">
        <f>IF(N264="znížená",J264,0)</f>
        <v>0</v>
      </c>
      <c r="BG264" s="33">
        <f>IF(N264="zákl. prenesená",J264,0)</f>
        <v>0</v>
      </c>
      <c r="BH264" s="33">
        <f>IF(N264="zníž. prenesená",J264,0)</f>
        <v>0</v>
      </c>
      <c r="BI264" s="33">
        <f>IF(N264="nulová",J264,0)</f>
        <v>0</v>
      </c>
      <c r="BJ264" s="10" t="s">
        <v>46</v>
      </c>
      <c r="BK264" s="33">
        <f>ROUND(I264*H264,2)</f>
        <v>0</v>
      </c>
      <c r="BL264" s="10" t="s">
        <v>111</v>
      </c>
      <c r="BM264" s="115" t="s">
        <v>473</v>
      </c>
    </row>
    <row r="265" spans="2:65" s="6" customFormat="1" ht="25.9" customHeight="1" x14ac:dyDescent="0.2">
      <c r="B265" s="93"/>
      <c r="D265" s="94" t="s">
        <v>43</v>
      </c>
      <c r="E265" s="95" t="s">
        <v>106</v>
      </c>
      <c r="F265" s="95" t="s">
        <v>278</v>
      </c>
      <c r="I265" s="96"/>
      <c r="J265" s="76">
        <f>BK265</f>
        <v>0</v>
      </c>
      <c r="L265" s="93"/>
      <c r="M265" s="97"/>
      <c r="P265" s="98">
        <f>P266+P273</f>
        <v>0</v>
      </c>
      <c r="R265" s="98">
        <f>R266+R273</f>
        <v>1.0710000000000001E-2</v>
      </c>
      <c r="T265" s="99">
        <f>T266+T273</f>
        <v>1.6868250000000001E-2</v>
      </c>
      <c r="AR265" s="94" t="s">
        <v>95</v>
      </c>
      <c r="AT265" s="100" t="s">
        <v>43</v>
      </c>
      <c r="AU265" s="100" t="s">
        <v>44</v>
      </c>
      <c r="AY265" s="94" t="s">
        <v>90</v>
      </c>
      <c r="BK265" s="101">
        <f>BK266+BK273</f>
        <v>0</v>
      </c>
    </row>
    <row r="266" spans="2:65" s="6" customFormat="1" ht="22.9" customHeight="1" x14ac:dyDescent="0.2">
      <c r="B266" s="93"/>
      <c r="D266" s="94" t="s">
        <v>43</v>
      </c>
      <c r="E266" s="102" t="s">
        <v>279</v>
      </c>
      <c r="F266" s="102" t="s">
        <v>280</v>
      </c>
      <c r="I266" s="96"/>
      <c r="J266" s="103">
        <f>BK266</f>
        <v>0</v>
      </c>
      <c r="L266" s="93"/>
      <c r="M266" s="97"/>
      <c r="P266" s="98">
        <f>SUM(P267:P272)</f>
        <v>0</v>
      </c>
      <c r="R266" s="98">
        <f>SUM(R267:R272)</f>
        <v>1.0710000000000001E-2</v>
      </c>
      <c r="T266" s="99">
        <f>SUM(T267:T272)</f>
        <v>1.6868250000000001E-2</v>
      </c>
      <c r="AR266" s="94" t="s">
        <v>95</v>
      </c>
      <c r="AT266" s="100" t="s">
        <v>43</v>
      </c>
      <c r="AU266" s="100" t="s">
        <v>45</v>
      </c>
      <c r="AY266" s="94" t="s">
        <v>90</v>
      </c>
      <c r="BK266" s="101">
        <f>SUM(BK267:BK272)</f>
        <v>0</v>
      </c>
    </row>
    <row r="267" spans="2:65" s="1" customFormat="1" ht="24.2" customHeight="1" x14ac:dyDescent="0.2">
      <c r="B267" s="17"/>
      <c r="C267" s="104" t="s">
        <v>284</v>
      </c>
      <c r="D267" s="104" t="s">
        <v>91</v>
      </c>
      <c r="E267" s="105" t="s">
        <v>282</v>
      </c>
      <c r="F267" s="106" t="s">
        <v>283</v>
      </c>
      <c r="G267" s="107" t="s">
        <v>103</v>
      </c>
      <c r="H267" s="108">
        <v>26.774999999999999</v>
      </c>
      <c r="I267" s="109"/>
      <c r="J267" s="110">
        <f>ROUND(I267*H267,2)</f>
        <v>0</v>
      </c>
      <c r="K267" s="111"/>
      <c r="L267" s="17"/>
      <c r="M267" s="112" t="s">
        <v>0</v>
      </c>
      <c r="N267" s="78" t="s">
        <v>27</v>
      </c>
      <c r="P267" s="113">
        <f>O267*H267</f>
        <v>0</v>
      </c>
      <c r="Q267" s="113">
        <v>0</v>
      </c>
      <c r="R267" s="113">
        <f>Q267*H267</f>
        <v>0</v>
      </c>
      <c r="S267" s="113">
        <v>0</v>
      </c>
      <c r="T267" s="114">
        <f>S267*H267</f>
        <v>0</v>
      </c>
      <c r="AR267" s="115" t="s">
        <v>284</v>
      </c>
      <c r="AT267" s="115" t="s">
        <v>91</v>
      </c>
      <c r="AU267" s="115" t="s">
        <v>46</v>
      </c>
      <c r="AY267" s="10" t="s">
        <v>90</v>
      </c>
      <c r="BE267" s="33">
        <f>IF(N267="základná",J267,0)</f>
        <v>0</v>
      </c>
      <c r="BF267" s="33">
        <f>IF(N267="znížená",J267,0)</f>
        <v>0</v>
      </c>
      <c r="BG267" s="33">
        <f>IF(N267="zákl. prenesená",J267,0)</f>
        <v>0</v>
      </c>
      <c r="BH267" s="33">
        <f>IF(N267="zníž. prenesená",J267,0)</f>
        <v>0</v>
      </c>
      <c r="BI267" s="33">
        <f>IF(N267="nulová",J267,0)</f>
        <v>0</v>
      </c>
      <c r="BJ267" s="10" t="s">
        <v>46</v>
      </c>
      <c r="BK267" s="33">
        <f>ROUND(I267*H267,2)</f>
        <v>0</v>
      </c>
      <c r="BL267" s="10" t="s">
        <v>284</v>
      </c>
      <c r="BM267" s="115" t="s">
        <v>474</v>
      </c>
    </row>
    <row r="268" spans="2:65" s="7" customFormat="1" x14ac:dyDescent="0.2">
      <c r="B268" s="127"/>
      <c r="D268" s="128" t="s">
        <v>120</v>
      </c>
      <c r="E268" s="134" t="s">
        <v>0</v>
      </c>
      <c r="F268" s="129" t="s">
        <v>150</v>
      </c>
      <c r="H268" s="130">
        <v>26.774999999999999</v>
      </c>
      <c r="I268" s="131"/>
      <c r="L268" s="127"/>
      <c r="M268" s="132"/>
      <c r="T268" s="133"/>
      <c r="AT268" s="134" t="s">
        <v>120</v>
      </c>
      <c r="AU268" s="134" t="s">
        <v>46</v>
      </c>
      <c r="AV268" s="7" t="s">
        <v>46</v>
      </c>
      <c r="AW268" s="7" t="s">
        <v>18</v>
      </c>
      <c r="AX268" s="7" t="s">
        <v>45</v>
      </c>
      <c r="AY268" s="134" t="s">
        <v>90</v>
      </c>
    </row>
    <row r="269" spans="2:65" s="1" customFormat="1" ht="16.5" customHeight="1" x14ac:dyDescent="0.2">
      <c r="B269" s="17"/>
      <c r="C269" s="116" t="s">
        <v>304</v>
      </c>
      <c r="D269" s="116" t="s">
        <v>106</v>
      </c>
      <c r="E269" s="117" t="s">
        <v>286</v>
      </c>
      <c r="F269" s="118" t="s">
        <v>287</v>
      </c>
      <c r="G269" s="119" t="s">
        <v>288</v>
      </c>
      <c r="H269" s="120">
        <v>10.71</v>
      </c>
      <c r="I269" s="121"/>
      <c r="J269" s="122">
        <f>ROUND(I269*H269,2)</f>
        <v>0</v>
      </c>
      <c r="K269" s="123"/>
      <c r="L269" s="124"/>
      <c r="M269" s="125" t="s">
        <v>0</v>
      </c>
      <c r="N269" s="126" t="s">
        <v>27</v>
      </c>
      <c r="P269" s="113">
        <f>O269*H269</f>
        <v>0</v>
      </c>
      <c r="Q269" s="113">
        <v>1E-3</v>
      </c>
      <c r="R269" s="113">
        <f>Q269*H269</f>
        <v>1.0710000000000001E-2</v>
      </c>
      <c r="S269" s="113">
        <v>0</v>
      </c>
      <c r="T269" s="114">
        <f>S269*H269</f>
        <v>0</v>
      </c>
      <c r="AR269" s="115" t="s">
        <v>289</v>
      </c>
      <c r="AT269" s="115" t="s">
        <v>106</v>
      </c>
      <c r="AU269" s="115" t="s">
        <v>46</v>
      </c>
      <c r="AY269" s="10" t="s">
        <v>90</v>
      </c>
      <c r="BE269" s="33">
        <f>IF(N269="základná",J269,0)</f>
        <v>0</v>
      </c>
      <c r="BF269" s="33">
        <f>IF(N269="znížená",J269,0)</f>
        <v>0</v>
      </c>
      <c r="BG269" s="33">
        <f>IF(N269="zákl. prenesená",J269,0)</f>
        <v>0</v>
      </c>
      <c r="BH269" s="33">
        <f>IF(N269="zníž. prenesená",J269,0)</f>
        <v>0</v>
      </c>
      <c r="BI269" s="33">
        <f>IF(N269="nulová",J269,0)</f>
        <v>0</v>
      </c>
      <c r="BJ269" s="10" t="s">
        <v>46</v>
      </c>
      <c r="BK269" s="33">
        <f>ROUND(I269*H269,2)</f>
        <v>0</v>
      </c>
      <c r="BL269" s="10" t="s">
        <v>289</v>
      </c>
      <c r="BM269" s="115" t="s">
        <v>475</v>
      </c>
    </row>
    <row r="270" spans="2:65" s="1" customFormat="1" ht="24.2" customHeight="1" x14ac:dyDescent="0.2">
      <c r="B270" s="17"/>
      <c r="C270" s="104" t="s">
        <v>307</v>
      </c>
      <c r="D270" s="104" t="s">
        <v>91</v>
      </c>
      <c r="E270" s="105" t="s">
        <v>302</v>
      </c>
      <c r="F270" s="106" t="s">
        <v>303</v>
      </c>
      <c r="G270" s="107" t="s">
        <v>103</v>
      </c>
      <c r="H270" s="108">
        <v>26.774999999999999</v>
      </c>
      <c r="I270" s="109"/>
      <c r="J270" s="110">
        <f>ROUND(I270*H270,2)</f>
        <v>0</v>
      </c>
      <c r="K270" s="111"/>
      <c r="L270" s="17"/>
      <c r="M270" s="112" t="s">
        <v>0</v>
      </c>
      <c r="N270" s="78" t="s">
        <v>27</v>
      </c>
      <c r="P270" s="113">
        <f>O270*H270</f>
        <v>0</v>
      </c>
      <c r="Q270" s="113">
        <v>0</v>
      </c>
      <c r="R270" s="113">
        <f>Q270*H270</f>
        <v>0</v>
      </c>
      <c r="S270" s="113">
        <v>6.3000000000000003E-4</v>
      </c>
      <c r="T270" s="114">
        <f>S270*H270</f>
        <v>1.6868250000000001E-2</v>
      </c>
      <c r="AR270" s="115" t="s">
        <v>284</v>
      </c>
      <c r="AT270" s="115" t="s">
        <v>91</v>
      </c>
      <c r="AU270" s="115" t="s">
        <v>46</v>
      </c>
      <c r="AY270" s="10" t="s">
        <v>90</v>
      </c>
      <c r="BE270" s="33">
        <f>IF(N270="základná",J270,0)</f>
        <v>0</v>
      </c>
      <c r="BF270" s="33">
        <f>IF(N270="znížená",J270,0)</f>
        <v>0</v>
      </c>
      <c r="BG270" s="33">
        <f>IF(N270="zákl. prenesená",J270,0)</f>
        <v>0</v>
      </c>
      <c r="BH270" s="33">
        <f>IF(N270="zníž. prenesená",J270,0)</f>
        <v>0</v>
      </c>
      <c r="BI270" s="33">
        <f>IF(N270="nulová",J270,0)</f>
        <v>0</v>
      </c>
      <c r="BJ270" s="10" t="s">
        <v>46</v>
      </c>
      <c r="BK270" s="33">
        <f>ROUND(I270*H270,2)</f>
        <v>0</v>
      </c>
      <c r="BL270" s="10" t="s">
        <v>284</v>
      </c>
      <c r="BM270" s="115" t="s">
        <v>476</v>
      </c>
    </row>
    <row r="271" spans="2:65" s="7" customFormat="1" x14ac:dyDescent="0.2">
      <c r="B271" s="127"/>
      <c r="D271" s="128" t="s">
        <v>120</v>
      </c>
      <c r="E271" s="134" t="s">
        <v>0</v>
      </c>
      <c r="F271" s="129" t="s">
        <v>529</v>
      </c>
      <c r="H271" s="130">
        <v>26.774999999999999</v>
      </c>
      <c r="I271" s="131"/>
      <c r="L271" s="127"/>
      <c r="M271" s="132"/>
      <c r="T271" s="133"/>
      <c r="AT271" s="134" t="s">
        <v>120</v>
      </c>
      <c r="AU271" s="134" t="s">
        <v>46</v>
      </c>
      <c r="AV271" s="7" t="s">
        <v>46</v>
      </c>
      <c r="AW271" s="7" t="s">
        <v>18</v>
      </c>
      <c r="AX271" s="7" t="s">
        <v>44</v>
      </c>
      <c r="AY271" s="134" t="s">
        <v>90</v>
      </c>
    </row>
    <row r="272" spans="2:65" s="8" customFormat="1" x14ac:dyDescent="0.2">
      <c r="B272" s="149"/>
      <c r="D272" s="128" t="s">
        <v>120</v>
      </c>
      <c r="E272" s="150" t="s">
        <v>150</v>
      </c>
      <c r="F272" s="151" t="s">
        <v>179</v>
      </c>
      <c r="H272" s="152">
        <v>26.774999999999999</v>
      </c>
      <c r="I272" s="153"/>
      <c r="L272" s="149"/>
      <c r="M272" s="154"/>
      <c r="T272" s="155"/>
      <c r="AT272" s="150" t="s">
        <v>120</v>
      </c>
      <c r="AU272" s="150" t="s">
        <v>46</v>
      </c>
      <c r="AV272" s="8" t="s">
        <v>93</v>
      </c>
      <c r="AW272" s="8" t="s">
        <v>18</v>
      </c>
      <c r="AX272" s="8" t="s">
        <v>45</v>
      </c>
      <c r="AY272" s="150" t="s">
        <v>90</v>
      </c>
    </row>
    <row r="273" spans="2:65" s="6" customFormat="1" ht="22.9" customHeight="1" x14ac:dyDescent="0.2">
      <c r="B273" s="93"/>
      <c r="D273" s="94" t="s">
        <v>43</v>
      </c>
      <c r="E273" s="102" t="s">
        <v>310</v>
      </c>
      <c r="F273" s="102" t="s">
        <v>311</v>
      </c>
      <c r="I273" s="96"/>
      <c r="J273" s="103">
        <f>BK273</f>
        <v>0</v>
      </c>
      <c r="L273" s="93"/>
      <c r="M273" s="97"/>
      <c r="P273" s="98">
        <f>P274</f>
        <v>0</v>
      </c>
      <c r="R273" s="98">
        <f>R274</f>
        <v>0</v>
      </c>
      <c r="T273" s="99">
        <f>T274</f>
        <v>0</v>
      </c>
      <c r="AR273" s="94" t="s">
        <v>95</v>
      </c>
      <c r="AT273" s="100" t="s">
        <v>43</v>
      </c>
      <c r="AU273" s="100" t="s">
        <v>45</v>
      </c>
      <c r="AY273" s="94" t="s">
        <v>90</v>
      </c>
      <c r="BK273" s="101">
        <f>BK274</f>
        <v>0</v>
      </c>
    </row>
    <row r="274" spans="2:65" s="1" customFormat="1" ht="16.5" customHeight="1" x14ac:dyDescent="0.2">
      <c r="B274" s="17"/>
      <c r="C274" s="104" t="s">
        <v>312</v>
      </c>
      <c r="D274" s="104" t="s">
        <v>91</v>
      </c>
      <c r="E274" s="105" t="s">
        <v>313</v>
      </c>
      <c r="F274" s="106" t="s">
        <v>314</v>
      </c>
      <c r="G274" s="107" t="s">
        <v>315</v>
      </c>
      <c r="H274" s="108">
        <v>1</v>
      </c>
      <c r="I274" s="109"/>
      <c r="J274" s="110">
        <f>ROUND(I274*H274,2)</f>
        <v>0</v>
      </c>
      <c r="K274" s="111"/>
      <c r="L274" s="17"/>
      <c r="M274" s="112" t="s">
        <v>0</v>
      </c>
      <c r="N274" s="78" t="s">
        <v>27</v>
      </c>
      <c r="P274" s="113">
        <f>O274*H274</f>
        <v>0</v>
      </c>
      <c r="Q274" s="113">
        <v>0</v>
      </c>
      <c r="R274" s="113">
        <f>Q274*H274</f>
        <v>0</v>
      </c>
      <c r="S274" s="113">
        <v>0</v>
      </c>
      <c r="T274" s="114">
        <f>S274*H274</f>
        <v>0</v>
      </c>
      <c r="AR274" s="115" t="s">
        <v>284</v>
      </c>
      <c r="AT274" s="115" t="s">
        <v>91</v>
      </c>
      <c r="AU274" s="115" t="s">
        <v>46</v>
      </c>
      <c r="AY274" s="10" t="s">
        <v>90</v>
      </c>
      <c r="BE274" s="33">
        <f>IF(N274="základná",J274,0)</f>
        <v>0</v>
      </c>
      <c r="BF274" s="33">
        <f>IF(N274="znížená",J274,0)</f>
        <v>0</v>
      </c>
      <c r="BG274" s="33">
        <f>IF(N274="zákl. prenesená",J274,0)</f>
        <v>0</v>
      </c>
      <c r="BH274" s="33">
        <f>IF(N274="zníž. prenesená",J274,0)</f>
        <v>0</v>
      </c>
      <c r="BI274" s="33">
        <f>IF(N274="nulová",J274,0)</f>
        <v>0</v>
      </c>
      <c r="BJ274" s="10" t="s">
        <v>46</v>
      </c>
      <c r="BK274" s="33">
        <f>ROUND(I274*H274,2)</f>
        <v>0</v>
      </c>
      <c r="BL274" s="10" t="s">
        <v>284</v>
      </c>
      <c r="BM274" s="115" t="s">
        <v>478</v>
      </c>
    </row>
    <row r="275" spans="2:65" s="6" customFormat="1" ht="25.9" customHeight="1" x14ac:dyDescent="0.2">
      <c r="B275" s="93"/>
      <c r="D275" s="94" t="s">
        <v>43</v>
      </c>
      <c r="E275" s="95" t="s">
        <v>316</v>
      </c>
      <c r="F275" s="95" t="s">
        <v>317</v>
      </c>
      <c r="I275" s="96"/>
      <c r="J275" s="76">
        <f>BK275</f>
        <v>0</v>
      </c>
      <c r="L275" s="93"/>
      <c r="M275" s="97"/>
      <c r="P275" s="98">
        <f>SUM(P276:P278)</f>
        <v>0</v>
      </c>
      <c r="R275" s="98">
        <f>SUM(R276:R278)</f>
        <v>0</v>
      </c>
      <c r="T275" s="99">
        <f>SUM(T276:T278)</f>
        <v>0</v>
      </c>
      <c r="AR275" s="94" t="s">
        <v>93</v>
      </c>
      <c r="AT275" s="100" t="s">
        <v>43</v>
      </c>
      <c r="AU275" s="100" t="s">
        <v>44</v>
      </c>
      <c r="AY275" s="94" t="s">
        <v>90</v>
      </c>
      <c r="BK275" s="101">
        <f>SUM(BK276:BK278)</f>
        <v>0</v>
      </c>
    </row>
    <row r="276" spans="2:65" s="1" customFormat="1" ht="37.9" customHeight="1" x14ac:dyDescent="0.2">
      <c r="B276" s="17"/>
      <c r="C276" s="104" t="s">
        <v>318</v>
      </c>
      <c r="D276" s="104" t="s">
        <v>91</v>
      </c>
      <c r="E276" s="105" t="s">
        <v>319</v>
      </c>
      <c r="F276" s="106" t="s">
        <v>320</v>
      </c>
      <c r="G276" s="107" t="s">
        <v>321</v>
      </c>
      <c r="H276" s="108">
        <v>15</v>
      </c>
      <c r="I276" s="109"/>
      <c r="J276" s="110">
        <f>ROUND(I276*H276,2)</f>
        <v>0</v>
      </c>
      <c r="K276" s="111"/>
      <c r="L276" s="17"/>
      <c r="M276" s="112" t="s">
        <v>0</v>
      </c>
      <c r="N276" s="78" t="s">
        <v>27</v>
      </c>
      <c r="P276" s="113">
        <f>O276*H276</f>
        <v>0</v>
      </c>
      <c r="Q276" s="113">
        <v>0</v>
      </c>
      <c r="R276" s="113">
        <f>Q276*H276</f>
        <v>0</v>
      </c>
      <c r="S276" s="113">
        <v>0</v>
      </c>
      <c r="T276" s="114">
        <f>S276*H276</f>
        <v>0</v>
      </c>
      <c r="AR276" s="115" t="s">
        <v>142</v>
      </c>
      <c r="AT276" s="115" t="s">
        <v>91</v>
      </c>
      <c r="AU276" s="115" t="s">
        <v>45</v>
      </c>
      <c r="AY276" s="10" t="s">
        <v>90</v>
      </c>
      <c r="BE276" s="33">
        <f>IF(N276="základná",J276,0)</f>
        <v>0</v>
      </c>
      <c r="BF276" s="33">
        <f>IF(N276="znížená",J276,0)</f>
        <v>0</v>
      </c>
      <c r="BG276" s="33">
        <f>IF(N276="zákl. prenesená",J276,0)</f>
        <v>0</v>
      </c>
      <c r="BH276" s="33">
        <f>IF(N276="zníž. prenesená",J276,0)</f>
        <v>0</v>
      </c>
      <c r="BI276" s="33">
        <f>IF(N276="nulová",J276,0)</f>
        <v>0</v>
      </c>
      <c r="BJ276" s="10" t="s">
        <v>46</v>
      </c>
      <c r="BK276" s="33">
        <f>ROUND(I276*H276,2)</f>
        <v>0</v>
      </c>
      <c r="BL276" s="10" t="s">
        <v>142</v>
      </c>
      <c r="BM276" s="115" t="s">
        <v>388</v>
      </c>
    </row>
    <row r="277" spans="2:65" s="7" customFormat="1" ht="22.5" x14ac:dyDescent="0.2">
      <c r="B277" s="127"/>
      <c r="D277" s="128" t="s">
        <v>120</v>
      </c>
      <c r="E277" s="134" t="s">
        <v>0</v>
      </c>
      <c r="F277" s="129" t="s">
        <v>566</v>
      </c>
      <c r="H277" s="130">
        <v>15</v>
      </c>
      <c r="I277" s="131"/>
      <c r="L277" s="127"/>
      <c r="M277" s="132"/>
      <c r="T277" s="133"/>
      <c r="AT277" s="134" t="s">
        <v>120</v>
      </c>
      <c r="AU277" s="134" t="s">
        <v>45</v>
      </c>
      <c r="AV277" s="7" t="s">
        <v>46</v>
      </c>
      <c r="AW277" s="7" t="s">
        <v>18</v>
      </c>
      <c r="AX277" s="7" t="s">
        <v>44</v>
      </c>
      <c r="AY277" s="134" t="s">
        <v>90</v>
      </c>
    </row>
    <row r="278" spans="2:65" s="8" customFormat="1" x14ac:dyDescent="0.2">
      <c r="B278" s="149"/>
      <c r="D278" s="128" t="s">
        <v>120</v>
      </c>
      <c r="E278" s="150" t="s">
        <v>0</v>
      </c>
      <c r="F278" s="151" t="s">
        <v>179</v>
      </c>
      <c r="H278" s="152">
        <v>15</v>
      </c>
      <c r="I278" s="153"/>
      <c r="L278" s="149"/>
      <c r="M278" s="154"/>
      <c r="T278" s="155"/>
      <c r="AT278" s="150" t="s">
        <v>120</v>
      </c>
      <c r="AU278" s="150" t="s">
        <v>45</v>
      </c>
      <c r="AV278" s="8" t="s">
        <v>93</v>
      </c>
      <c r="AW278" s="8" t="s">
        <v>18</v>
      </c>
      <c r="AX278" s="8" t="s">
        <v>45</v>
      </c>
      <c r="AY278" s="150" t="s">
        <v>90</v>
      </c>
    </row>
    <row r="279" spans="2:65" s="6" customFormat="1" ht="25.9" customHeight="1" x14ac:dyDescent="0.2">
      <c r="B279" s="93"/>
      <c r="D279" s="94" t="s">
        <v>43</v>
      </c>
      <c r="E279" s="95" t="s">
        <v>132</v>
      </c>
      <c r="F279" s="95" t="s">
        <v>133</v>
      </c>
      <c r="I279" s="96"/>
      <c r="J279" s="76">
        <f>BK279</f>
        <v>0</v>
      </c>
      <c r="L279" s="93"/>
      <c r="M279" s="97"/>
      <c r="P279" s="98">
        <f>SUM(P280:P284)</f>
        <v>0</v>
      </c>
      <c r="R279" s="98">
        <f>SUM(R280:R284)</f>
        <v>0</v>
      </c>
      <c r="T279" s="99">
        <f>SUM(T280:T284)</f>
        <v>0</v>
      </c>
      <c r="AR279" s="94" t="s">
        <v>45</v>
      </c>
      <c r="AT279" s="100" t="s">
        <v>43</v>
      </c>
      <c r="AU279" s="100" t="s">
        <v>44</v>
      </c>
      <c r="AY279" s="94" t="s">
        <v>90</v>
      </c>
      <c r="BK279" s="101">
        <f>SUM(BK280:BK284)</f>
        <v>0</v>
      </c>
    </row>
    <row r="280" spans="2:65" s="1" customFormat="1" ht="62.65" customHeight="1" x14ac:dyDescent="0.2">
      <c r="B280" s="17"/>
      <c r="C280" s="104" t="s">
        <v>322</v>
      </c>
      <c r="D280" s="104" t="s">
        <v>91</v>
      </c>
      <c r="E280" s="105" t="s">
        <v>135</v>
      </c>
      <c r="F280" s="106" t="s">
        <v>136</v>
      </c>
      <c r="G280" s="107" t="s">
        <v>0</v>
      </c>
      <c r="H280" s="108">
        <v>0</v>
      </c>
      <c r="I280" s="109"/>
      <c r="J280" s="110">
        <f>ROUND(I280*H280,2)</f>
        <v>0</v>
      </c>
      <c r="K280" s="111"/>
      <c r="L280" s="17"/>
      <c r="M280" s="112" t="s">
        <v>0</v>
      </c>
      <c r="N280" s="78" t="s">
        <v>27</v>
      </c>
      <c r="P280" s="113">
        <f>O280*H280</f>
        <v>0</v>
      </c>
      <c r="Q280" s="113">
        <v>0</v>
      </c>
      <c r="R280" s="113">
        <f>Q280*H280</f>
        <v>0</v>
      </c>
      <c r="S280" s="113">
        <v>0</v>
      </c>
      <c r="T280" s="114">
        <f>S280*H280</f>
        <v>0</v>
      </c>
      <c r="AR280" s="115" t="s">
        <v>93</v>
      </c>
      <c r="AT280" s="115" t="s">
        <v>91</v>
      </c>
      <c r="AU280" s="115" t="s">
        <v>45</v>
      </c>
      <c r="AY280" s="10" t="s">
        <v>90</v>
      </c>
      <c r="BE280" s="33">
        <f>IF(N280="základná",J280,0)</f>
        <v>0</v>
      </c>
      <c r="BF280" s="33">
        <f>IF(N280="znížená",J280,0)</f>
        <v>0</v>
      </c>
      <c r="BG280" s="33">
        <f>IF(N280="zákl. prenesená",J280,0)</f>
        <v>0</v>
      </c>
      <c r="BH280" s="33">
        <f>IF(N280="zníž. prenesená",J280,0)</f>
        <v>0</v>
      </c>
      <c r="BI280" s="33">
        <f>IF(N280="nulová",J280,0)</f>
        <v>0</v>
      </c>
      <c r="BJ280" s="10" t="s">
        <v>46</v>
      </c>
      <c r="BK280" s="33">
        <f>ROUND(I280*H280,2)</f>
        <v>0</v>
      </c>
      <c r="BL280" s="10" t="s">
        <v>93</v>
      </c>
      <c r="BM280" s="115" t="s">
        <v>480</v>
      </c>
    </row>
    <row r="281" spans="2:65" s="1" customFormat="1" ht="185.25" x14ac:dyDescent="0.2">
      <c r="B281" s="17"/>
      <c r="D281" s="128" t="s">
        <v>137</v>
      </c>
      <c r="F281" s="135" t="s">
        <v>138</v>
      </c>
      <c r="I281" s="80"/>
      <c r="L281" s="17"/>
      <c r="M281" s="136"/>
      <c r="T281" s="23"/>
      <c r="AT281" s="10" t="s">
        <v>137</v>
      </c>
      <c r="AU281" s="10" t="s">
        <v>45</v>
      </c>
    </row>
    <row r="282" spans="2:65" s="1" customFormat="1" ht="55.5" customHeight="1" x14ac:dyDescent="0.2">
      <c r="B282" s="17"/>
      <c r="C282" s="104" t="s">
        <v>323</v>
      </c>
      <c r="D282" s="104" t="s">
        <v>91</v>
      </c>
      <c r="E282" s="105" t="s">
        <v>140</v>
      </c>
      <c r="F282" s="106" t="s">
        <v>141</v>
      </c>
      <c r="G282" s="107" t="s">
        <v>0</v>
      </c>
      <c r="H282" s="108">
        <v>0</v>
      </c>
      <c r="I282" s="109"/>
      <c r="J282" s="110">
        <f>ROUND(I282*H282,2)</f>
        <v>0</v>
      </c>
      <c r="K282" s="111"/>
      <c r="L282" s="17"/>
      <c r="M282" s="112" t="s">
        <v>0</v>
      </c>
      <c r="N282" s="78" t="s">
        <v>27</v>
      </c>
      <c r="P282" s="113">
        <f>O282*H282</f>
        <v>0</v>
      </c>
      <c r="Q282" s="113">
        <v>0</v>
      </c>
      <c r="R282" s="113">
        <f>Q282*H282</f>
        <v>0</v>
      </c>
      <c r="S282" s="113">
        <v>0</v>
      </c>
      <c r="T282" s="114">
        <f>S282*H282</f>
        <v>0</v>
      </c>
      <c r="AR282" s="115" t="s">
        <v>142</v>
      </c>
      <c r="AT282" s="115" t="s">
        <v>91</v>
      </c>
      <c r="AU282" s="115" t="s">
        <v>45</v>
      </c>
      <c r="AY282" s="10" t="s">
        <v>90</v>
      </c>
      <c r="BE282" s="33">
        <f>IF(N282="základná",J282,0)</f>
        <v>0</v>
      </c>
      <c r="BF282" s="33">
        <f>IF(N282="znížená",J282,0)</f>
        <v>0</v>
      </c>
      <c r="BG282" s="33">
        <f>IF(N282="zákl. prenesená",J282,0)</f>
        <v>0</v>
      </c>
      <c r="BH282" s="33">
        <f>IF(N282="zníž. prenesená",J282,0)</f>
        <v>0</v>
      </c>
      <c r="BI282" s="33">
        <f>IF(N282="nulová",J282,0)</f>
        <v>0</v>
      </c>
      <c r="BJ282" s="10" t="s">
        <v>46</v>
      </c>
      <c r="BK282" s="33">
        <f>ROUND(I282*H282,2)</f>
        <v>0</v>
      </c>
      <c r="BL282" s="10" t="s">
        <v>142</v>
      </c>
      <c r="BM282" s="115" t="s">
        <v>389</v>
      </c>
    </row>
    <row r="283" spans="2:65" s="1" customFormat="1" ht="29.25" x14ac:dyDescent="0.2">
      <c r="B283" s="17"/>
      <c r="D283" s="128" t="s">
        <v>137</v>
      </c>
      <c r="F283" s="135" t="s">
        <v>143</v>
      </c>
      <c r="I283" s="80"/>
      <c r="L283" s="17"/>
      <c r="M283" s="136"/>
      <c r="T283" s="23"/>
      <c r="AT283" s="10" t="s">
        <v>137</v>
      </c>
      <c r="AU283" s="10" t="s">
        <v>45</v>
      </c>
    </row>
    <row r="284" spans="2:65" s="1" customFormat="1" ht="49.15" customHeight="1" x14ac:dyDescent="0.2">
      <c r="B284" s="17"/>
      <c r="C284" s="104" t="s">
        <v>324</v>
      </c>
      <c r="D284" s="104" t="s">
        <v>91</v>
      </c>
      <c r="E284" s="105" t="s">
        <v>145</v>
      </c>
      <c r="F284" s="106" t="s">
        <v>146</v>
      </c>
      <c r="G284" s="107" t="s">
        <v>0</v>
      </c>
      <c r="H284" s="108">
        <v>0</v>
      </c>
      <c r="I284" s="109"/>
      <c r="J284" s="110">
        <f>ROUND(I284*H284,2)</f>
        <v>0</v>
      </c>
      <c r="K284" s="111"/>
      <c r="L284" s="17"/>
      <c r="M284" s="112" t="s">
        <v>0</v>
      </c>
      <c r="N284" s="78" t="s">
        <v>27</v>
      </c>
      <c r="P284" s="113">
        <f>O284*H284</f>
        <v>0</v>
      </c>
      <c r="Q284" s="113">
        <v>0</v>
      </c>
      <c r="R284" s="113">
        <f>Q284*H284</f>
        <v>0</v>
      </c>
      <c r="S284" s="113">
        <v>0</v>
      </c>
      <c r="T284" s="114">
        <f>S284*H284</f>
        <v>0</v>
      </c>
      <c r="AR284" s="115" t="s">
        <v>142</v>
      </c>
      <c r="AT284" s="115" t="s">
        <v>91</v>
      </c>
      <c r="AU284" s="115" t="s">
        <v>45</v>
      </c>
      <c r="AY284" s="10" t="s">
        <v>90</v>
      </c>
      <c r="BE284" s="33">
        <f>IF(N284="základná",J284,0)</f>
        <v>0</v>
      </c>
      <c r="BF284" s="33">
        <f>IF(N284="znížená",J284,0)</f>
        <v>0</v>
      </c>
      <c r="BG284" s="33">
        <f>IF(N284="zákl. prenesená",J284,0)</f>
        <v>0</v>
      </c>
      <c r="BH284" s="33">
        <f>IF(N284="zníž. prenesená",J284,0)</f>
        <v>0</v>
      </c>
      <c r="BI284" s="33">
        <f>IF(N284="nulová",J284,0)</f>
        <v>0</v>
      </c>
      <c r="BJ284" s="10" t="s">
        <v>46</v>
      </c>
      <c r="BK284" s="33">
        <f>ROUND(I284*H284,2)</f>
        <v>0</v>
      </c>
      <c r="BL284" s="10" t="s">
        <v>142</v>
      </c>
      <c r="BM284" s="115" t="s">
        <v>390</v>
      </c>
    </row>
    <row r="285" spans="2:65" s="1" customFormat="1" ht="49.9" customHeight="1" x14ac:dyDescent="0.2">
      <c r="B285" s="17"/>
      <c r="E285" s="95" t="s">
        <v>147</v>
      </c>
      <c r="F285" s="95" t="s">
        <v>148</v>
      </c>
      <c r="J285" s="76">
        <f t="shared" ref="J285:J290" si="15">BK285</f>
        <v>0</v>
      </c>
      <c r="L285" s="17"/>
      <c r="M285" s="136"/>
      <c r="T285" s="23"/>
      <c r="AT285" s="10" t="s">
        <v>43</v>
      </c>
      <c r="AU285" s="10" t="s">
        <v>44</v>
      </c>
      <c r="AY285" s="10" t="s">
        <v>149</v>
      </c>
      <c r="BK285" s="33">
        <f>SUM(BK286:BK290)</f>
        <v>0</v>
      </c>
    </row>
    <row r="286" spans="2:65" s="1" customFormat="1" ht="16.350000000000001" customHeight="1" x14ac:dyDescent="0.2">
      <c r="B286" s="17"/>
      <c r="C286" s="137" t="s">
        <v>0</v>
      </c>
      <c r="D286" s="137" t="s">
        <v>91</v>
      </c>
      <c r="E286" s="138" t="s">
        <v>0</v>
      </c>
      <c r="F286" s="139" t="s">
        <v>0</v>
      </c>
      <c r="G286" s="140" t="s">
        <v>0</v>
      </c>
      <c r="H286" s="141"/>
      <c r="I286" s="142"/>
      <c r="J286" s="143">
        <f t="shared" si="15"/>
        <v>0</v>
      </c>
      <c r="K286" s="111"/>
      <c r="L286" s="17"/>
      <c r="M286" s="144" t="s">
        <v>0</v>
      </c>
      <c r="N286" s="145" t="s">
        <v>27</v>
      </c>
      <c r="T286" s="23"/>
      <c r="AT286" s="10" t="s">
        <v>149</v>
      </c>
      <c r="AU286" s="10" t="s">
        <v>45</v>
      </c>
      <c r="AY286" s="10" t="s">
        <v>149</v>
      </c>
      <c r="BE286" s="33">
        <f>IF(N286="základná",J286,0)</f>
        <v>0</v>
      </c>
      <c r="BF286" s="33">
        <f>IF(N286="znížená",J286,0)</f>
        <v>0</v>
      </c>
      <c r="BG286" s="33">
        <f>IF(N286="zákl. prenesená",J286,0)</f>
        <v>0</v>
      </c>
      <c r="BH286" s="33">
        <f>IF(N286="zníž. prenesená",J286,0)</f>
        <v>0</v>
      </c>
      <c r="BI286" s="33">
        <f>IF(N286="nulová",J286,0)</f>
        <v>0</v>
      </c>
      <c r="BJ286" s="10" t="s">
        <v>46</v>
      </c>
      <c r="BK286" s="33">
        <f>I286*H286</f>
        <v>0</v>
      </c>
    </row>
    <row r="287" spans="2:65" s="1" customFormat="1" ht="16.350000000000001" customHeight="1" x14ac:dyDescent="0.2">
      <c r="B287" s="17"/>
      <c r="C287" s="137" t="s">
        <v>0</v>
      </c>
      <c r="D287" s="137" t="s">
        <v>91</v>
      </c>
      <c r="E287" s="138" t="s">
        <v>0</v>
      </c>
      <c r="F287" s="139" t="s">
        <v>0</v>
      </c>
      <c r="G287" s="140" t="s">
        <v>0</v>
      </c>
      <c r="H287" s="141"/>
      <c r="I287" s="142"/>
      <c r="J287" s="143">
        <f t="shared" si="15"/>
        <v>0</v>
      </c>
      <c r="K287" s="111"/>
      <c r="L287" s="17"/>
      <c r="M287" s="144" t="s">
        <v>0</v>
      </c>
      <c r="N287" s="145" t="s">
        <v>27</v>
      </c>
      <c r="T287" s="23"/>
      <c r="AT287" s="10" t="s">
        <v>149</v>
      </c>
      <c r="AU287" s="10" t="s">
        <v>45</v>
      </c>
      <c r="AY287" s="10" t="s">
        <v>149</v>
      </c>
      <c r="BE287" s="33">
        <f>IF(N287="základná",J287,0)</f>
        <v>0</v>
      </c>
      <c r="BF287" s="33">
        <f>IF(N287="znížená",J287,0)</f>
        <v>0</v>
      </c>
      <c r="BG287" s="33">
        <f>IF(N287="zákl. prenesená",J287,0)</f>
        <v>0</v>
      </c>
      <c r="BH287" s="33">
        <f>IF(N287="zníž. prenesená",J287,0)</f>
        <v>0</v>
      </c>
      <c r="BI287" s="33">
        <f>IF(N287="nulová",J287,0)</f>
        <v>0</v>
      </c>
      <c r="BJ287" s="10" t="s">
        <v>46</v>
      </c>
      <c r="BK287" s="33">
        <f>I287*H287</f>
        <v>0</v>
      </c>
    </row>
    <row r="288" spans="2:65" s="1" customFormat="1" ht="16.350000000000001" customHeight="1" x14ac:dyDescent="0.2">
      <c r="B288" s="17"/>
      <c r="C288" s="137" t="s">
        <v>0</v>
      </c>
      <c r="D288" s="137" t="s">
        <v>91</v>
      </c>
      <c r="E288" s="138" t="s">
        <v>0</v>
      </c>
      <c r="F288" s="139" t="s">
        <v>0</v>
      </c>
      <c r="G288" s="140" t="s">
        <v>0</v>
      </c>
      <c r="H288" s="141"/>
      <c r="I288" s="142"/>
      <c r="J288" s="143">
        <f t="shared" si="15"/>
        <v>0</v>
      </c>
      <c r="K288" s="111"/>
      <c r="L288" s="17"/>
      <c r="M288" s="144" t="s">
        <v>0</v>
      </c>
      <c r="N288" s="145" t="s">
        <v>27</v>
      </c>
      <c r="T288" s="23"/>
      <c r="AT288" s="10" t="s">
        <v>149</v>
      </c>
      <c r="AU288" s="10" t="s">
        <v>45</v>
      </c>
      <c r="AY288" s="10" t="s">
        <v>149</v>
      </c>
      <c r="BE288" s="33">
        <f>IF(N288="základná",J288,0)</f>
        <v>0</v>
      </c>
      <c r="BF288" s="33">
        <f>IF(N288="znížená",J288,0)</f>
        <v>0</v>
      </c>
      <c r="BG288" s="33">
        <f>IF(N288="zákl. prenesená",J288,0)</f>
        <v>0</v>
      </c>
      <c r="BH288" s="33">
        <f>IF(N288="zníž. prenesená",J288,0)</f>
        <v>0</v>
      </c>
      <c r="BI288" s="33">
        <f>IF(N288="nulová",J288,0)</f>
        <v>0</v>
      </c>
      <c r="BJ288" s="10" t="s">
        <v>46</v>
      </c>
      <c r="BK288" s="33">
        <f>I288*H288</f>
        <v>0</v>
      </c>
    </row>
    <row r="289" spans="2:63" s="1" customFormat="1" ht="16.350000000000001" customHeight="1" x14ac:dyDescent="0.2">
      <c r="B289" s="17"/>
      <c r="C289" s="137" t="s">
        <v>0</v>
      </c>
      <c r="D289" s="137" t="s">
        <v>91</v>
      </c>
      <c r="E289" s="138" t="s">
        <v>0</v>
      </c>
      <c r="F289" s="139" t="s">
        <v>0</v>
      </c>
      <c r="G289" s="140" t="s">
        <v>0</v>
      </c>
      <c r="H289" s="141"/>
      <c r="I289" s="142"/>
      <c r="J289" s="143">
        <f t="shared" si="15"/>
        <v>0</v>
      </c>
      <c r="K289" s="111"/>
      <c r="L289" s="17"/>
      <c r="M289" s="144" t="s">
        <v>0</v>
      </c>
      <c r="N289" s="145" t="s">
        <v>27</v>
      </c>
      <c r="T289" s="23"/>
      <c r="AT289" s="10" t="s">
        <v>149</v>
      </c>
      <c r="AU289" s="10" t="s">
        <v>45</v>
      </c>
      <c r="AY289" s="10" t="s">
        <v>149</v>
      </c>
      <c r="BE289" s="33">
        <f>IF(N289="základná",J289,0)</f>
        <v>0</v>
      </c>
      <c r="BF289" s="33">
        <f>IF(N289="znížená",J289,0)</f>
        <v>0</v>
      </c>
      <c r="BG289" s="33">
        <f>IF(N289="zákl. prenesená",J289,0)</f>
        <v>0</v>
      </c>
      <c r="BH289" s="33">
        <f>IF(N289="zníž. prenesená",J289,0)</f>
        <v>0</v>
      </c>
      <c r="BI289" s="33">
        <f>IF(N289="nulová",J289,0)</f>
        <v>0</v>
      </c>
      <c r="BJ289" s="10" t="s">
        <v>46</v>
      </c>
      <c r="BK289" s="33">
        <f>I289*H289</f>
        <v>0</v>
      </c>
    </row>
    <row r="290" spans="2:63" s="1" customFormat="1" ht="16.350000000000001" customHeight="1" x14ac:dyDescent="0.2">
      <c r="B290" s="17"/>
      <c r="C290" s="137" t="s">
        <v>0</v>
      </c>
      <c r="D290" s="137" t="s">
        <v>91</v>
      </c>
      <c r="E290" s="138" t="s">
        <v>0</v>
      </c>
      <c r="F290" s="139" t="s">
        <v>0</v>
      </c>
      <c r="G290" s="140" t="s">
        <v>0</v>
      </c>
      <c r="H290" s="141"/>
      <c r="I290" s="142"/>
      <c r="J290" s="143">
        <f t="shared" si="15"/>
        <v>0</v>
      </c>
      <c r="K290" s="111"/>
      <c r="L290" s="17"/>
      <c r="M290" s="144" t="s">
        <v>0</v>
      </c>
      <c r="N290" s="145" t="s">
        <v>27</v>
      </c>
      <c r="O290" s="146"/>
      <c r="P290" s="146"/>
      <c r="Q290" s="146"/>
      <c r="R290" s="146"/>
      <c r="S290" s="146"/>
      <c r="T290" s="147"/>
      <c r="AT290" s="10" t="s">
        <v>149</v>
      </c>
      <c r="AU290" s="10" t="s">
        <v>45</v>
      </c>
      <c r="AY290" s="10" t="s">
        <v>149</v>
      </c>
      <c r="BE290" s="33">
        <f>IF(N290="základná",J290,0)</f>
        <v>0</v>
      </c>
      <c r="BF290" s="33">
        <f>IF(N290="znížená",J290,0)</f>
        <v>0</v>
      </c>
      <c r="BG290" s="33">
        <f>IF(N290="zákl. prenesená",J290,0)</f>
        <v>0</v>
      </c>
      <c r="BH290" s="33">
        <f>IF(N290="zníž. prenesená",J290,0)</f>
        <v>0</v>
      </c>
      <c r="BI290" s="33">
        <f>IF(N290="nulová",J290,0)</f>
        <v>0</v>
      </c>
      <c r="BJ290" s="10" t="s">
        <v>46</v>
      </c>
      <c r="BK290" s="33">
        <f>I290*H290</f>
        <v>0</v>
      </c>
    </row>
    <row r="291" spans="2:63" s="1" customFormat="1" ht="6.95" customHeight="1" x14ac:dyDescent="0.2">
      <c r="B291" s="18"/>
      <c r="C291" s="19"/>
      <c r="D291" s="19"/>
      <c r="E291" s="19"/>
      <c r="F291" s="19"/>
      <c r="G291" s="19"/>
      <c r="H291" s="19"/>
      <c r="I291" s="19"/>
      <c r="J291" s="19"/>
      <c r="K291" s="19"/>
      <c r="L291" s="17"/>
    </row>
  </sheetData>
  <sheetProtection algorithmName="SHA-512" hashValue="0ohjmRLP7CCjGHaI0HEQKIcGFQWBRtJwgqINwBSMnwlwNtL3OH/yBEf5fkJWx5lP4l0cPuTacfCiwA1XUv696w==" saltValue="8HC0Eo5o40pT/IjVH5gr3hf9/KQeSbuEVfWLoQzujRaE+c8aWhoUpOQumC/qHw0wLv+c0sTd3dR+lYMEN3eMRA==" spinCount="100000" sheet="1" objects="1" scenarios="1" formatColumns="0" formatRows="0" autoFilter="0"/>
  <autoFilter ref="C140:K290" xr:uid="{00000000-0009-0000-0000-000002000000}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86:D291" xr:uid="{00000000-0002-0000-0200-000000000000}">
      <formula1>"K, M"</formula1>
    </dataValidation>
    <dataValidation type="list" allowBlank="1" showInputMessage="1" showErrorMessage="1" error="Povolené sú hodnoty základná, znížená, nulová." sqref="N286:N291" xr:uid="{00000000-0002-0000-02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287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0" t="s">
        <v>50</v>
      </c>
      <c r="AZ2" s="148" t="s">
        <v>327</v>
      </c>
      <c r="BA2" s="148" t="s">
        <v>0</v>
      </c>
      <c r="BB2" s="148" t="s">
        <v>0</v>
      </c>
      <c r="BC2" s="148" t="s">
        <v>567</v>
      </c>
      <c r="BD2" s="148" t="s">
        <v>46</v>
      </c>
    </row>
    <row r="3" spans="2:56" ht="6.95" customHeight="1" x14ac:dyDescent="0.2">
      <c r="B3" s="37"/>
      <c r="C3" s="38"/>
      <c r="D3" s="38"/>
      <c r="E3" s="38"/>
      <c r="F3" s="38"/>
      <c r="G3" s="38"/>
      <c r="H3" s="38"/>
      <c r="I3" s="38"/>
      <c r="J3" s="38"/>
      <c r="K3" s="38"/>
      <c r="L3" s="11"/>
      <c r="AT3" s="10" t="s">
        <v>44</v>
      </c>
      <c r="AZ3" s="148" t="s">
        <v>326</v>
      </c>
      <c r="BA3" s="148" t="s">
        <v>0</v>
      </c>
      <c r="BB3" s="148" t="s">
        <v>0</v>
      </c>
      <c r="BC3" s="148" t="s">
        <v>568</v>
      </c>
      <c r="BD3" s="148" t="s">
        <v>46</v>
      </c>
    </row>
    <row r="4" spans="2:56" ht="24.95" customHeight="1" x14ac:dyDescent="0.2">
      <c r="B4" s="11"/>
      <c r="D4" s="12" t="s">
        <v>54</v>
      </c>
      <c r="L4" s="11"/>
      <c r="M4" s="39" t="s">
        <v>3</v>
      </c>
      <c r="AT4" s="10" t="s">
        <v>1</v>
      </c>
      <c r="AZ4" s="148" t="s">
        <v>154</v>
      </c>
      <c r="BA4" s="148" t="s">
        <v>153</v>
      </c>
      <c r="BB4" s="148" t="s">
        <v>0</v>
      </c>
      <c r="BC4" s="148" t="s">
        <v>569</v>
      </c>
      <c r="BD4" s="148" t="s">
        <v>46</v>
      </c>
    </row>
    <row r="5" spans="2:56" ht="6.95" customHeight="1" x14ac:dyDescent="0.2">
      <c r="B5" s="11"/>
      <c r="L5" s="11"/>
      <c r="AZ5" s="148" t="s">
        <v>155</v>
      </c>
      <c r="BA5" s="148" t="s">
        <v>153</v>
      </c>
      <c r="BB5" s="148" t="s">
        <v>0</v>
      </c>
      <c r="BC5" s="148" t="s">
        <v>569</v>
      </c>
      <c r="BD5" s="148" t="s">
        <v>46</v>
      </c>
    </row>
    <row r="6" spans="2:56" ht="12" customHeight="1" x14ac:dyDescent="0.2">
      <c r="B6" s="11"/>
      <c r="D6" s="14" t="s">
        <v>4</v>
      </c>
      <c r="L6" s="11"/>
      <c r="AZ6" s="148" t="s">
        <v>150</v>
      </c>
      <c r="BA6" s="148" t="s">
        <v>0</v>
      </c>
      <c r="BB6" s="148" t="s">
        <v>0</v>
      </c>
      <c r="BC6" s="148" t="s">
        <v>570</v>
      </c>
      <c r="BD6" s="148" t="s">
        <v>46</v>
      </c>
    </row>
    <row r="7" spans="2:56" ht="16.5" customHeight="1" x14ac:dyDescent="0.2">
      <c r="B7" s="11"/>
      <c r="E7" s="164" t="e">
        <f>#REF!</f>
        <v>#REF!</v>
      </c>
      <c r="F7" s="165"/>
      <c r="G7" s="165"/>
      <c r="H7" s="165"/>
      <c r="L7" s="11"/>
      <c r="AZ7" s="148" t="s">
        <v>396</v>
      </c>
      <c r="BA7" s="148" t="s">
        <v>0</v>
      </c>
      <c r="BB7" s="148" t="s">
        <v>0</v>
      </c>
      <c r="BC7" s="148" t="s">
        <v>571</v>
      </c>
      <c r="BD7" s="148" t="s">
        <v>46</v>
      </c>
    </row>
    <row r="8" spans="2:56" s="1" customFormat="1" ht="12" customHeight="1" x14ac:dyDescent="0.2">
      <c r="B8" s="17"/>
      <c r="D8" s="14" t="s">
        <v>55</v>
      </c>
      <c r="L8" s="17"/>
      <c r="AZ8" s="148" t="s">
        <v>529</v>
      </c>
      <c r="BA8" s="148" t="s">
        <v>0</v>
      </c>
      <c r="BB8" s="148" t="s">
        <v>0</v>
      </c>
      <c r="BC8" s="148" t="s">
        <v>570</v>
      </c>
      <c r="BD8" s="148" t="s">
        <v>46</v>
      </c>
    </row>
    <row r="9" spans="2:56" s="1" customFormat="1" ht="30" customHeight="1" x14ac:dyDescent="0.2">
      <c r="B9" s="17"/>
      <c r="E9" s="166" t="s">
        <v>572</v>
      </c>
      <c r="F9" s="167"/>
      <c r="G9" s="167"/>
      <c r="H9" s="167"/>
      <c r="L9" s="17"/>
      <c r="AZ9" s="148" t="s">
        <v>334</v>
      </c>
      <c r="BA9" s="148" t="s">
        <v>0</v>
      </c>
      <c r="BB9" s="148" t="s">
        <v>0</v>
      </c>
      <c r="BC9" s="148" t="s">
        <v>573</v>
      </c>
      <c r="BD9" s="148" t="s">
        <v>46</v>
      </c>
    </row>
    <row r="10" spans="2:56" s="1" customFormat="1" x14ac:dyDescent="0.2">
      <c r="B10" s="17"/>
      <c r="L10" s="17"/>
    </row>
    <row r="11" spans="2:56" s="1" customFormat="1" ht="12" customHeight="1" x14ac:dyDescent="0.2">
      <c r="B11" s="17"/>
      <c r="D11" s="14" t="s">
        <v>5</v>
      </c>
      <c r="F11" s="13" t="s">
        <v>0</v>
      </c>
      <c r="I11" s="14" t="s">
        <v>6</v>
      </c>
      <c r="J11" s="13" t="s">
        <v>0</v>
      </c>
      <c r="L11" s="17"/>
    </row>
    <row r="12" spans="2:56" s="1" customFormat="1" ht="12" customHeight="1" x14ac:dyDescent="0.2">
      <c r="B12" s="17"/>
      <c r="D12" s="14" t="s">
        <v>7</v>
      </c>
      <c r="F12" s="13" t="s">
        <v>8</v>
      </c>
      <c r="I12" s="14" t="s">
        <v>9</v>
      </c>
      <c r="J12" s="22" t="e">
        <f>#REF!</f>
        <v>#REF!</v>
      </c>
      <c r="L12" s="17"/>
    </row>
    <row r="13" spans="2:56" s="1" customFormat="1" ht="10.9" customHeight="1" x14ac:dyDescent="0.2">
      <c r="B13" s="17"/>
      <c r="L13" s="17"/>
    </row>
    <row r="14" spans="2:56" s="1" customFormat="1" ht="12" customHeight="1" x14ac:dyDescent="0.2">
      <c r="B14" s="17"/>
      <c r="D14" s="14" t="s">
        <v>10</v>
      </c>
      <c r="I14" s="14" t="s">
        <v>11</v>
      </c>
      <c r="J14" s="13" t="s">
        <v>12</v>
      </c>
      <c r="L14" s="17"/>
    </row>
    <row r="15" spans="2:56" s="1" customFormat="1" ht="18" customHeight="1" x14ac:dyDescent="0.2">
      <c r="B15" s="17"/>
      <c r="E15" s="13" t="s">
        <v>13</v>
      </c>
      <c r="I15" s="14" t="s">
        <v>14</v>
      </c>
      <c r="J15" s="13" t="s">
        <v>15</v>
      </c>
      <c r="L15" s="17"/>
    </row>
    <row r="16" spans="2:56" s="1" customFormat="1" ht="6.95" customHeight="1" x14ac:dyDescent="0.2">
      <c r="B16" s="17"/>
      <c r="L16" s="17"/>
    </row>
    <row r="17" spans="2:12" s="1" customFormat="1" ht="12" customHeight="1" x14ac:dyDescent="0.2">
      <c r="B17" s="17"/>
      <c r="D17" s="14" t="s">
        <v>16</v>
      </c>
      <c r="I17" s="14" t="s">
        <v>11</v>
      </c>
      <c r="J17" s="15" t="e">
        <f>#REF!</f>
        <v>#REF!</v>
      </c>
      <c r="L17" s="17"/>
    </row>
    <row r="18" spans="2:12" s="1" customFormat="1" ht="18" customHeight="1" x14ac:dyDescent="0.2">
      <c r="B18" s="17"/>
      <c r="E18" s="169" t="e">
        <f>#REF!</f>
        <v>#REF!</v>
      </c>
      <c r="F18" s="170"/>
      <c r="G18" s="170"/>
      <c r="H18" s="170"/>
      <c r="I18" s="14" t="s">
        <v>14</v>
      </c>
      <c r="J18" s="15" t="e">
        <f>#REF!</f>
        <v>#REF!</v>
      </c>
      <c r="L18" s="17"/>
    </row>
    <row r="19" spans="2:12" s="1" customFormat="1" ht="6.95" customHeight="1" x14ac:dyDescent="0.2">
      <c r="B19" s="17"/>
      <c r="L19" s="17"/>
    </row>
    <row r="20" spans="2:12" s="1" customFormat="1" ht="12" customHeight="1" x14ac:dyDescent="0.2">
      <c r="B20" s="17"/>
      <c r="D20" s="14" t="s">
        <v>17</v>
      </c>
      <c r="I20" s="14" t="s">
        <v>11</v>
      </c>
      <c r="J20" s="13" t="e">
        <f>IF(#REF!="","",#REF!)</f>
        <v>#REF!</v>
      </c>
      <c r="L20" s="17"/>
    </row>
    <row r="21" spans="2:12" s="1" customFormat="1" ht="18" customHeight="1" x14ac:dyDescent="0.2">
      <c r="B21" s="17"/>
      <c r="E21" s="13" t="e">
        <f>IF(#REF!="","",#REF!)</f>
        <v>#REF!</v>
      </c>
      <c r="I21" s="14" t="s">
        <v>14</v>
      </c>
      <c r="J21" s="13" t="e">
        <f>IF(#REF!="","",#REF!)</f>
        <v>#REF!</v>
      </c>
      <c r="L21" s="17"/>
    </row>
    <row r="22" spans="2:12" s="1" customFormat="1" ht="6.95" customHeight="1" x14ac:dyDescent="0.2">
      <c r="B22" s="17"/>
      <c r="L22" s="17"/>
    </row>
    <row r="23" spans="2:12" s="1" customFormat="1" ht="12" customHeight="1" x14ac:dyDescent="0.2">
      <c r="B23" s="17"/>
      <c r="D23" s="14" t="s">
        <v>19</v>
      </c>
      <c r="I23" s="14" t="s">
        <v>11</v>
      </c>
      <c r="J23" s="13" t="e">
        <f>IF(#REF!="","",#REF!)</f>
        <v>#REF!</v>
      </c>
      <c r="L23" s="17"/>
    </row>
    <row r="24" spans="2:12" s="1" customFormat="1" ht="18" customHeight="1" x14ac:dyDescent="0.2">
      <c r="B24" s="17"/>
      <c r="E24" s="13" t="e">
        <f>IF(#REF!="","",#REF!)</f>
        <v>#REF!</v>
      </c>
      <c r="I24" s="14" t="s">
        <v>14</v>
      </c>
      <c r="J24" s="13" t="e">
        <f>IF(#REF!="","",#REF!)</f>
        <v>#REF!</v>
      </c>
      <c r="L24" s="17"/>
    </row>
    <row r="25" spans="2:12" s="1" customFormat="1" ht="6.95" customHeight="1" x14ac:dyDescent="0.2">
      <c r="B25" s="17"/>
      <c r="L25" s="17"/>
    </row>
    <row r="26" spans="2:12" s="1" customFormat="1" ht="12" customHeight="1" x14ac:dyDescent="0.2">
      <c r="B26" s="17"/>
      <c r="D26" s="14" t="s">
        <v>20</v>
      </c>
      <c r="L26" s="17"/>
    </row>
    <row r="27" spans="2:12" s="2" customFormat="1" ht="16.5" customHeight="1" x14ac:dyDescent="0.2">
      <c r="B27" s="40"/>
      <c r="E27" s="171" t="s">
        <v>0</v>
      </c>
      <c r="F27" s="171"/>
      <c r="G27" s="171"/>
      <c r="H27" s="171"/>
      <c r="L27" s="40"/>
    </row>
    <row r="28" spans="2:12" s="1" customFormat="1" ht="6.95" customHeight="1" x14ac:dyDescent="0.2">
      <c r="B28" s="17"/>
      <c r="L28" s="17"/>
    </row>
    <row r="29" spans="2:12" s="1" customFormat="1" ht="6.95" customHeight="1" x14ac:dyDescent="0.2">
      <c r="B29" s="17"/>
      <c r="D29" s="28"/>
      <c r="E29" s="28"/>
      <c r="F29" s="28"/>
      <c r="G29" s="28"/>
      <c r="H29" s="28"/>
      <c r="I29" s="28"/>
      <c r="J29" s="28"/>
      <c r="K29" s="28"/>
      <c r="L29" s="17"/>
    </row>
    <row r="30" spans="2:12" s="1" customFormat="1" ht="14.45" customHeight="1" x14ac:dyDescent="0.2">
      <c r="B30" s="17"/>
      <c r="D30" s="13" t="s">
        <v>56</v>
      </c>
      <c r="J30" s="41">
        <f>J96</f>
        <v>0</v>
      </c>
      <c r="L30" s="17"/>
    </row>
    <row r="31" spans="2:12" s="1" customFormat="1" ht="14.45" customHeight="1" x14ac:dyDescent="0.2">
      <c r="B31" s="17"/>
      <c r="D31" s="42" t="s">
        <v>52</v>
      </c>
      <c r="J31" s="41">
        <f>J114</f>
        <v>0</v>
      </c>
      <c r="L31" s="17"/>
    </row>
    <row r="32" spans="2:12" s="1" customFormat="1" ht="25.35" customHeight="1" x14ac:dyDescent="0.2">
      <c r="B32" s="17"/>
      <c r="D32" s="43" t="s">
        <v>21</v>
      </c>
      <c r="J32" s="30">
        <f>ROUND(J30 + J31, 2)</f>
        <v>0</v>
      </c>
      <c r="L32" s="17"/>
    </row>
    <row r="33" spans="2:12" s="1" customFormat="1" ht="6.95" customHeight="1" x14ac:dyDescent="0.2">
      <c r="B33" s="17"/>
      <c r="D33" s="28"/>
      <c r="E33" s="28"/>
      <c r="F33" s="28"/>
      <c r="G33" s="28"/>
      <c r="H33" s="28"/>
      <c r="I33" s="28"/>
      <c r="J33" s="28"/>
      <c r="K33" s="28"/>
      <c r="L33" s="17"/>
    </row>
    <row r="34" spans="2:12" s="1" customFormat="1" ht="14.45" customHeight="1" x14ac:dyDescent="0.2">
      <c r="B34" s="17"/>
      <c r="F34" s="44" t="s">
        <v>23</v>
      </c>
      <c r="I34" s="44" t="s">
        <v>22</v>
      </c>
      <c r="J34" s="44" t="s">
        <v>24</v>
      </c>
      <c r="L34" s="17"/>
    </row>
    <row r="35" spans="2:12" s="1" customFormat="1" ht="14.45" customHeight="1" x14ac:dyDescent="0.2">
      <c r="B35" s="17"/>
      <c r="D35" s="45" t="s">
        <v>25</v>
      </c>
      <c r="E35" s="46" t="s">
        <v>26</v>
      </c>
      <c r="F35" s="47">
        <f>ROUND((ROUND((SUM(BE114:BE121) + SUM(BE141:BE280)),  2) + SUM(BE282:BE286)), 2)</f>
        <v>0</v>
      </c>
      <c r="G35" s="48"/>
      <c r="H35" s="48"/>
      <c r="I35" s="49">
        <v>0.2</v>
      </c>
      <c r="J35" s="47">
        <f>ROUND((ROUND(((SUM(BE114:BE121) + SUM(BE141:BE280))*I35),  2) + (SUM(BE282:BE286)*I35)), 2)</f>
        <v>0</v>
      </c>
      <c r="L35" s="17"/>
    </row>
    <row r="36" spans="2:12" s="1" customFormat="1" ht="14.45" customHeight="1" x14ac:dyDescent="0.2">
      <c r="B36" s="17"/>
      <c r="E36" s="46" t="s">
        <v>27</v>
      </c>
      <c r="F36" s="47">
        <f>ROUND((ROUND((SUM(BF114:BF121) + SUM(BF141:BF280)),  2) + SUM(BF282:BF286)), 2)</f>
        <v>0</v>
      </c>
      <c r="G36" s="48"/>
      <c r="H36" s="48"/>
      <c r="I36" s="49">
        <v>0.2</v>
      </c>
      <c r="J36" s="47">
        <f>ROUND((ROUND(((SUM(BF114:BF121) + SUM(BF141:BF280))*I36),  2) + (SUM(BF282:BF286)*I36)), 2)</f>
        <v>0</v>
      </c>
      <c r="L36" s="17"/>
    </row>
    <row r="37" spans="2:12" s="1" customFormat="1" ht="14.45" hidden="1" customHeight="1" x14ac:dyDescent="0.2">
      <c r="B37" s="17"/>
      <c r="E37" s="14" t="s">
        <v>28</v>
      </c>
      <c r="F37" s="50">
        <f>ROUND((ROUND((SUM(BG114:BG121) + SUM(BG141:BG280)),  2) + SUM(BG282:BG286)), 2)</f>
        <v>0</v>
      </c>
      <c r="I37" s="51">
        <v>0.2</v>
      </c>
      <c r="J37" s="50">
        <f>0</f>
        <v>0</v>
      </c>
      <c r="L37" s="17"/>
    </row>
    <row r="38" spans="2:12" s="1" customFormat="1" ht="14.45" hidden="1" customHeight="1" x14ac:dyDescent="0.2">
      <c r="B38" s="17"/>
      <c r="E38" s="14" t="s">
        <v>29</v>
      </c>
      <c r="F38" s="50">
        <f>ROUND((ROUND((SUM(BH114:BH121) + SUM(BH141:BH280)),  2) + SUM(BH282:BH286)), 2)</f>
        <v>0</v>
      </c>
      <c r="I38" s="51">
        <v>0.2</v>
      </c>
      <c r="J38" s="50">
        <f>0</f>
        <v>0</v>
      </c>
      <c r="L38" s="17"/>
    </row>
    <row r="39" spans="2:12" s="1" customFormat="1" ht="14.45" hidden="1" customHeight="1" x14ac:dyDescent="0.2">
      <c r="B39" s="17"/>
      <c r="E39" s="46" t="s">
        <v>30</v>
      </c>
      <c r="F39" s="47">
        <f>ROUND((ROUND((SUM(BI114:BI121) + SUM(BI141:BI280)),  2) + SUM(BI282:BI286)), 2)</f>
        <v>0</v>
      </c>
      <c r="G39" s="48"/>
      <c r="H39" s="48"/>
      <c r="I39" s="49">
        <v>0</v>
      </c>
      <c r="J39" s="47">
        <f>0</f>
        <v>0</v>
      </c>
      <c r="L39" s="17"/>
    </row>
    <row r="40" spans="2:12" s="1" customFormat="1" ht="6.95" customHeight="1" x14ac:dyDescent="0.2">
      <c r="B40" s="17"/>
      <c r="L40" s="17"/>
    </row>
    <row r="41" spans="2:12" s="1" customFormat="1" ht="25.35" customHeight="1" x14ac:dyDescent="0.2">
      <c r="B41" s="17"/>
      <c r="C41" s="35"/>
      <c r="D41" s="52" t="s">
        <v>31</v>
      </c>
      <c r="E41" s="53"/>
      <c r="F41" s="53"/>
      <c r="G41" s="54" t="s">
        <v>32</v>
      </c>
      <c r="H41" s="55" t="s">
        <v>33</v>
      </c>
      <c r="I41" s="53"/>
      <c r="J41" s="56">
        <f>SUM(J32:J39)</f>
        <v>0</v>
      </c>
      <c r="K41" s="57"/>
      <c r="L41" s="17"/>
    </row>
    <row r="42" spans="2:12" s="1" customFormat="1" ht="14.45" customHeight="1" x14ac:dyDescent="0.2">
      <c r="B42" s="17"/>
      <c r="L42" s="17"/>
    </row>
    <row r="43" spans="2:12" ht="14.45" customHeight="1" x14ac:dyDescent="0.2">
      <c r="B43" s="11"/>
      <c r="L43" s="11"/>
    </row>
    <row r="44" spans="2:12" ht="14.45" customHeight="1" x14ac:dyDescent="0.2">
      <c r="B44" s="11"/>
      <c r="L44" s="11"/>
    </row>
    <row r="45" spans="2:12" ht="14.45" customHeight="1" x14ac:dyDescent="0.2">
      <c r="B45" s="11"/>
      <c r="L45" s="11"/>
    </row>
    <row r="46" spans="2:12" ht="14.45" customHeight="1" x14ac:dyDescent="0.2">
      <c r="B46" s="11"/>
      <c r="L46" s="11"/>
    </row>
    <row r="47" spans="2:12" ht="14.45" customHeight="1" x14ac:dyDescent="0.2">
      <c r="B47" s="11"/>
      <c r="L47" s="11"/>
    </row>
    <row r="48" spans="2:12" ht="14.45" customHeight="1" x14ac:dyDescent="0.2">
      <c r="B48" s="11"/>
      <c r="L48" s="11"/>
    </row>
    <row r="49" spans="2:12" ht="14.45" customHeight="1" x14ac:dyDescent="0.2">
      <c r="B49" s="11"/>
      <c r="L49" s="11"/>
    </row>
    <row r="50" spans="2:12" s="1" customFormat="1" ht="14.45" customHeight="1" x14ac:dyDescent="0.2">
      <c r="B50" s="17"/>
      <c r="D50" s="58" t="s">
        <v>34</v>
      </c>
      <c r="E50" s="59"/>
      <c r="F50" s="59"/>
      <c r="G50" s="58" t="s">
        <v>35</v>
      </c>
      <c r="H50" s="59"/>
      <c r="I50" s="59"/>
      <c r="J50" s="59"/>
      <c r="K50" s="59"/>
      <c r="L50" s="17"/>
    </row>
    <row r="51" spans="2:12" x14ac:dyDescent="0.2">
      <c r="B51" s="11"/>
      <c r="L51" s="11"/>
    </row>
    <row r="52" spans="2:12" x14ac:dyDescent="0.2">
      <c r="B52" s="11"/>
      <c r="L52" s="11"/>
    </row>
    <row r="53" spans="2:12" x14ac:dyDescent="0.2">
      <c r="B53" s="11"/>
      <c r="L53" s="11"/>
    </row>
    <row r="54" spans="2:12" x14ac:dyDescent="0.2">
      <c r="B54" s="11"/>
      <c r="L54" s="11"/>
    </row>
    <row r="55" spans="2:12" x14ac:dyDescent="0.2">
      <c r="B55" s="11"/>
      <c r="L55" s="11"/>
    </row>
    <row r="56" spans="2:12" x14ac:dyDescent="0.2">
      <c r="B56" s="11"/>
      <c r="L56" s="11"/>
    </row>
    <row r="57" spans="2:12" x14ac:dyDescent="0.2">
      <c r="B57" s="11"/>
      <c r="L57" s="11"/>
    </row>
    <row r="58" spans="2:12" x14ac:dyDescent="0.2">
      <c r="B58" s="11"/>
      <c r="L58" s="11"/>
    </row>
    <row r="59" spans="2:12" x14ac:dyDescent="0.2">
      <c r="B59" s="11"/>
      <c r="L59" s="11"/>
    </row>
    <row r="60" spans="2:12" x14ac:dyDescent="0.2">
      <c r="B60" s="11"/>
      <c r="L60" s="11"/>
    </row>
    <row r="61" spans="2:12" s="1" customFormat="1" ht="12.75" x14ac:dyDescent="0.2">
      <c r="B61" s="17"/>
      <c r="D61" s="60" t="s">
        <v>36</v>
      </c>
      <c r="E61" s="61"/>
      <c r="F61" s="62" t="s">
        <v>37</v>
      </c>
      <c r="G61" s="60" t="s">
        <v>36</v>
      </c>
      <c r="H61" s="61"/>
      <c r="I61" s="61"/>
      <c r="J61" s="63" t="s">
        <v>37</v>
      </c>
      <c r="K61" s="61"/>
      <c r="L61" s="17"/>
    </row>
    <row r="62" spans="2:12" x14ac:dyDescent="0.2">
      <c r="B62" s="11"/>
      <c r="L62" s="11"/>
    </row>
    <row r="63" spans="2:12" x14ac:dyDescent="0.2">
      <c r="B63" s="11"/>
      <c r="L63" s="11"/>
    </row>
    <row r="64" spans="2:12" x14ac:dyDescent="0.2">
      <c r="B64" s="11"/>
      <c r="L64" s="11"/>
    </row>
    <row r="65" spans="2:12" s="1" customFormat="1" ht="12.75" x14ac:dyDescent="0.2">
      <c r="B65" s="17"/>
      <c r="D65" s="58" t="s">
        <v>38</v>
      </c>
      <c r="E65" s="59"/>
      <c r="F65" s="59"/>
      <c r="G65" s="58" t="s">
        <v>39</v>
      </c>
      <c r="H65" s="59"/>
      <c r="I65" s="59"/>
      <c r="J65" s="59"/>
      <c r="K65" s="59"/>
      <c r="L65" s="17"/>
    </row>
    <row r="66" spans="2:12" x14ac:dyDescent="0.2">
      <c r="B66" s="11"/>
      <c r="L66" s="11"/>
    </row>
    <row r="67" spans="2:12" x14ac:dyDescent="0.2">
      <c r="B67" s="11"/>
      <c r="L67" s="11"/>
    </row>
    <row r="68" spans="2:12" x14ac:dyDescent="0.2">
      <c r="B68" s="11"/>
      <c r="L68" s="11"/>
    </row>
    <row r="69" spans="2:12" x14ac:dyDescent="0.2">
      <c r="B69" s="11"/>
      <c r="L69" s="11"/>
    </row>
    <row r="70" spans="2:12" x14ac:dyDescent="0.2">
      <c r="B70" s="11"/>
      <c r="L70" s="11"/>
    </row>
    <row r="71" spans="2:12" x14ac:dyDescent="0.2">
      <c r="B71" s="11"/>
      <c r="L71" s="11"/>
    </row>
    <row r="72" spans="2:12" x14ac:dyDescent="0.2">
      <c r="B72" s="11"/>
      <c r="L72" s="11"/>
    </row>
    <row r="73" spans="2:12" x14ac:dyDescent="0.2">
      <c r="B73" s="11"/>
      <c r="L73" s="11"/>
    </row>
    <row r="74" spans="2:12" x14ac:dyDescent="0.2">
      <c r="B74" s="11"/>
      <c r="L74" s="11"/>
    </row>
    <row r="75" spans="2:12" x14ac:dyDescent="0.2">
      <c r="B75" s="11"/>
      <c r="L75" s="11"/>
    </row>
    <row r="76" spans="2:12" s="1" customFormat="1" ht="12.75" x14ac:dyDescent="0.2">
      <c r="B76" s="17"/>
      <c r="D76" s="60" t="s">
        <v>36</v>
      </c>
      <c r="E76" s="61"/>
      <c r="F76" s="62" t="s">
        <v>37</v>
      </c>
      <c r="G76" s="60" t="s">
        <v>36</v>
      </c>
      <c r="H76" s="61"/>
      <c r="I76" s="61"/>
      <c r="J76" s="63" t="s">
        <v>37</v>
      </c>
      <c r="K76" s="61"/>
      <c r="L76" s="17"/>
    </row>
    <row r="77" spans="2:12" s="1" customFormat="1" ht="14.45" customHeight="1" x14ac:dyDescent="0.2"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7"/>
    </row>
    <row r="81" spans="2:47" s="1" customFormat="1" ht="6.95" customHeight="1" x14ac:dyDescent="0.2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17"/>
    </row>
    <row r="82" spans="2:47" s="1" customFormat="1" ht="24.95" customHeight="1" x14ac:dyDescent="0.2">
      <c r="B82" s="17"/>
      <c r="C82" s="12" t="s">
        <v>57</v>
      </c>
      <c r="L82" s="17"/>
    </row>
    <row r="83" spans="2:47" s="1" customFormat="1" ht="6.95" customHeight="1" x14ac:dyDescent="0.2">
      <c r="B83" s="17"/>
      <c r="L83" s="17"/>
    </row>
    <row r="84" spans="2:47" s="1" customFormat="1" ht="12" customHeight="1" x14ac:dyDescent="0.2">
      <c r="B84" s="17"/>
      <c r="C84" s="14" t="s">
        <v>4</v>
      </c>
      <c r="L84" s="17"/>
    </row>
    <row r="85" spans="2:47" s="1" customFormat="1" ht="16.5" customHeight="1" x14ac:dyDescent="0.2">
      <c r="B85" s="17"/>
      <c r="E85" s="164" t="e">
        <f>E7</f>
        <v>#REF!</v>
      </c>
      <c r="F85" s="165"/>
      <c r="G85" s="165"/>
      <c r="H85" s="165"/>
      <c r="L85" s="17"/>
    </row>
    <row r="86" spans="2:47" s="1" customFormat="1" ht="12" customHeight="1" x14ac:dyDescent="0.2">
      <c r="B86" s="17"/>
      <c r="C86" s="14" t="s">
        <v>55</v>
      </c>
      <c r="L86" s="17"/>
    </row>
    <row r="87" spans="2:47" s="1" customFormat="1" ht="30" customHeight="1" x14ac:dyDescent="0.2">
      <c r="B87" s="17"/>
      <c r="E87" s="166" t="str">
        <f>E9</f>
        <v>08 - Strecha 7 hala -  foliová strecha pod vežou so 4 ks svetlikov</v>
      </c>
      <c r="F87" s="167"/>
      <c r="G87" s="167"/>
      <c r="H87" s="167"/>
      <c r="L87" s="17"/>
    </row>
    <row r="88" spans="2:47" s="1" customFormat="1" ht="6.95" customHeight="1" x14ac:dyDescent="0.2">
      <c r="B88" s="17"/>
      <c r="L88" s="17"/>
    </row>
    <row r="89" spans="2:47" s="1" customFormat="1" ht="12" customHeight="1" x14ac:dyDescent="0.2">
      <c r="B89" s="17"/>
      <c r="C89" s="14" t="s">
        <v>7</v>
      </c>
      <c r="F89" s="13" t="str">
        <f>F12</f>
        <v>Bratislava</v>
      </c>
      <c r="I89" s="14" t="s">
        <v>9</v>
      </c>
      <c r="J89" s="22" t="e">
        <f>IF(J12="","",J12)</f>
        <v>#REF!</v>
      </c>
      <c r="L89" s="17"/>
    </row>
    <row r="90" spans="2:47" s="1" customFormat="1" ht="6.95" customHeight="1" x14ac:dyDescent="0.2">
      <c r="B90" s="17"/>
      <c r="L90" s="17"/>
    </row>
    <row r="91" spans="2:47" s="1" customFormat="1" ht="15.2" customHeight="1" x14ac:dyDescent="0.2">
      <c r="B91" s="17"/>
      <c r="C91" s="14" t="s">
        <v>10</v>
      </c>
      <c r="F91" s="13" t="str">
        <f>E15</f>
        <v>Dopravný podnik Bratislava, akciová spoločnosť</v>
      </c>
      <c r="I91" s="14" t="s">
        <v>17</v>
      </c>
      <c r="J91" s="16" t="e">
        <f>E21</f>
        <v>#REF!</v>
      </c>
      <c r="L91" s="17"/>
    </row>
    <row r="92" spans="2:47" s="1" customFormat="1" ht="15.2" customHeight="1" x14ac:dyDescent="0.2">
      <c r="B92" s="17"/>
      <c r="C92" s="14" t="s">
        <v>16</v>
      </c>
      <c r="F92" s="13" t="e">
        <f>IF(E18="","",E18)</f>
        <v>#REF!</v>
      </c>
      <c r="I92" s="14" t="s">
        <v>19</v>
      </c>
      <c r="J92" s="16" t="e">
        <f>E24</f>
        <v>#REF!</v>
      </c>
      <c r="L92" s="17"/>
    </row>
    <row r="93" spans="2:47" s="1" customFormat="1" ht="10.35" customHeight="1" x14ac:dyDescent="0.2">
      <c r="B93" s="17"/>
      <c r="L93" s="17"/>
    </row>
    <row r="94" spans="2:47" s="1" customFormat="1" ht="29.25" customHeight="1" x14ac:dyDescent="0.2">
      <c r="B94" s="17"/>
      <c r="C94" s="64" t="s">
        <v>58</v>
      </c>
      <c r="D94" s="35"/>
      <c r="E94" s="35"/>
      <c r="F94" s="35"/>
      <c r="G94" s="35"/>
      <c r="H94" s="35"/>
      <c r="I94" s="35"/>
      <c r="J94" s="65" t="s">
        <v>59</v>
      </c>
      <c r="K94" s="35"/>
      <c r="L94" s="17"/>
    </row>
    <row r="95" spans="2:47" s="1" customFormat="1" ht="10.35" customHeight="1" x14ac:dyDescent="0.2">
      <c r="B95" s="17"/>
      <c r="L95" s="17"/>
    </row>
    <row r="96" spans="2:47" s="1" customFormat="1" ht="22.9" customHeight="1" x14ac:dyDescent="0.2">
      <c r="B96" s="17"/>
      <c r="C96" s="66" t="s">
        <v>60</v>
      </c>
      <c r="J96" s="30">
        <f>J141</f>
        <v>0</v>
      </c>
      <c r="L96" s="17"/>
      <c r="AU96" s="10" t="s">
        <v>61</v>
      </c>
    </row>
    <row r="97" spans="2:12" s="3" customFormat="1" ht="24.95" customHeight="1" x14ac:dyDescent="0.2">
      <c r="B97" s="67"/>
      <c r="D97" s="68" t="s">
        <v>62</v>
      </c>
      <c r="E97" s="69"/>
      <c r="F97" s="69"/>
      <c r="G97" s="69"/>
      <c r="H97" s="69"/>
      <c r="I97" s="69"/>
      <c r="J97" s="70">
        <f>J142</f>
        <v>0</v>
      </c>
      <c r="L97" s="67"/>
    </row>
    <row r="98" spans="2:12" s="4" customFormat="1" ht="19.899999999999999" customHeight="1" x14ac:dyDescent="0.2">
      <c r="B98" s="71"/>
      <c r="D98" s="72" t="s">
        <v>335</v>
      </c>
      <c r="E98" s="73"/>
      <c r="F98" s="73"/>
      <c r="G98" s="73"/>
      <c r="H98" s="73"/>
      <c r="I98" s="73"/>
      <c r="J98" s="74">
        <f>J143</f>
        <v>0</v>
      </c>
      <c r="L98" s="71"/>
    </row>
    <row r="99" spans="2:12" s="4" customFormat="1" ht="19.899999999999999" customHeight="1" x14ac:dyDescent="0.2">
      <c r="B99" s="71"/>
      <c r="D99" s="72" t="s">
        <v>63</v>
      </c>
      <c r="E99" s="73"/>
      <c r="F99" s="73"/>
      <c r="G99" s="73"/>
      <c r="H99" s="73"/>
      <c r="I99" s="73"/>
      <c r="J99" s="74">
        <f>J153</f>
        <v>0</v>
      </c>
      <c r="L99" s="71"/>
    </row>
    <row r="100" spans="2:12" s="4" customFormat="1" ht="19.899999999999999" customHeight="1" x14ac:dyDescent="0.2">
      <c r="B100" s="71"/>
      <c r="D100" s="72" t="s">
        <v>64</v>
      </c>
      <c r="E100" s="73"/>
      <c r="F100" s="73"/>
      <c r="G100" s="73"/>
      <c r="H100" s="73"/>
      <c r="I100" s="73"/>
      <c r="J100" s="74">
        <f>J162</f>
        <v>0</v>
      </c>
      <c r="L100" s="71"/>
    </row>
    <row r="101" spans="2:12" s="3" customFormat="1" ht="24.95" customHeight="1" x14ac:dyDescent="0.2">
      <c r="B101" s="67"/>
      <c r="D101" s="68" t="s">
        <v>158</v>
      </c>
      <c r="E101" s="69"/>
      <c r="F101" s="69"/>
      <c r="G101" s="69"/>
      <c r="H101" s="69"/>
      <c r="I101" s="69"/>
      <c r="J101" s="70">
        <f>J164</f>
        <v>0</v>
      </c>
      <c r="L101" s="67"/>
    </row>
    <row r="102" spans="2:12" s="4" customFormat="1" ht="19.899999999999999" customHeight="1" x14ac:dyDescent="0.2">
      <c r="B102" s="71"/>
      <c r="D102" s="72" t="s">
        <v>159</v>
      </c>
      <c r="E102" s="73"/>
      <c r="F102" s="73"/>
      <c r="G102" s="73"/>
      <c r="H102" s="73"/>
      <c r="I102" s="73"/>
      <c r="J102" s="74">
        <f>J165</f>
        <v>0</v>
      </c>
      <c r="L102" s="71"/>
    </row>
    <row r="103" spans="2:12" s="4" customFormat="1" ht="19.899999999999999" customHeight="1" x14ac:dyDescent="0.2">
      <c r="B103" s="71"/>
      <c r="D103" s="72" t="s">
        <v>160</v>
      </c>
      <c r="E103" s="73"/>
      <c r="F103" s="73"/>
      <c r="G103" s="73"/>
      <c r="H103" s="73"/>
      <c r="I103" s="73"/>
      <c r="J103" s="74">
        <f>J177</f>
        <v>0</v>
      </c>
      <c r="L103" s="71"/>
    </row>
    <row r="104" spans="2:12" s="4" customFormat="1" ht="19.899999999999999" customHeight="1" x14ac:dyDescent="0.2">
      <c r="B104" s="71"/>
      <c r="D104" s="72" t="s">
        <v>162</v>
      </c>
      <c r="E104" s="73"/>
      <c r="F104" s="73"/>
      <c r="G104" s="73"/>
      <c r="H104" s="73"/>
      <c r="I104" s="73"/>
      <c r="J104" s="74">
        <f>J232</f>
        <v>0</v>
      </c>
      <c r="L104" s="71"/>
    </row>
    <row r="105" spans="2:12" s="4" customFormat="1" ht="19.899999999999999" customHeight="1" x14ac:dyDescent="0.2">
      <c r="B105" s="71"/>
      <c r="D105" s="72" t="s">
        <v>328</v>
      </c>
      <c r="E105" s="73"/>
      <c r="F105" s="73"/>
      <c r="G105" s="73"/>
      <c r="H105" s="73"/>
      <c r="I105" s="73"/>
      <c r="J105" s="74">
        <f>J254</f>
        <v>0</v>
      </c>
      <c r="L105" s="71"/>
    </row>
    <row r="106" spans="2:12" s="3" customFormat="1" ht="24.95" customHeight="1" x14ac:dyDescent="0.2">
      <c r="B106" s="67"/>
      <c r="D106" s="68" t="s">
        <v>163</v>
      </c>
      <c r="E106" s="69"/>
      <c r="F106" s="69"/>
      <c r="G106" s="69"/>
      <c r="H106" s="69"/>
      <c r="I106" s="69"/>
      <c r="J106" s="70">
        <f>J261</f>
        <v>0</v>
      </c>
      <c r="L106" s="67"/>
    </row>
    <row r="107" spans="2:12" s="4" customFormat="1" ht="19.899999999999999" customHeight="1" x14ac:dyDescent="0.2">
      <c r="B107" s="71"/>
      <c r="D107" s="72" t="s">
        <v>164</v>
      </c>
      <c r="E107" s="73"/>
      <c r="F107" s="73"/>
      <c r="G107" s="73"/>
      <c r="H107" s="73"/>
      <c r="I107" s="73"/>
      <c r="J107" s="74">
        <f>J262</f>
        <v>0</v>
      </c>
      <c r="L107" s="71"/>
    </row>
    <row r="108" spans="2:12" s="4" customFormat="1" ht="19.899999999999999" customHeight="1" x14ac:dyDescent="0.2">
      <c r="B108" s="71"/>
      <c r="D108" s="72" t="s">
        <v>165</v>
      </c>
      <c r="E108" s="73"/>
      <c r="F108" s="73"/>
      <c r="G108" s="73"/>
      <c r="H108" s="73"/>
      <c r="I108" s="73"/>
      <c r="J108" s="74">
        <f>J269</f>
        <v>0</v>
      </c>
      <c r="L108" s="71"/>
    </row>
    <row r="109" spans="2:12" s="3" customFormat="1" ht="24.95" customHeight="1" x14ac:dyDescent="0.2">
      <c r="B109" s="67"/>
      <c r="D109" s="68" t="s">
        <v>166</v>
      </c>
      <c r="E109" s="69"/>
      <c r="F109" s="69"/>
      <c r="G109" s="69"/>
      <c r="H109" s="69"/>
      <c r="I109" s="69"/>
      <c r="J109" s="70">
        <f>J271</f>
        <v>0</v>
      </c>
      <c r="L109" s="67"/>
    </row>
    <row r="110" spans="2:12" s="3" customFormat="1" ht="24.95" customHeight="1" x14ac:dyDescent="0.2">
      <c r="B110" s="67"/>
      <c r="D110" s="68" t="s">
        <v>65</v>
      </c>
      <c r="E110" s="69"/>
      <c r="F110" s="69"/>
      <c r="G110" s="69"/>
      <c r="H110" s="69"/>
      <c r="I110" s="69"/>
      <c r="J110" s="70">
        <f>J275</f>
        <v>0</v>
      </c>
      <c r="L110" s="67"/>
    </row>
    <row r="111" spans="2:12" s="3" customFormat="1" ht="21.75" customHeight="1" x14ac:dyDescent="0.2">
      <c r="B111" s="67"/>
      <c r="D111" s="75" t="s">
        <v>66</v>
      </c>
      <c r="J111" s="76">
        <f>J281</f>
        <v>0</v>
      </c>
      <c r="L111" s="67"/>
    </row>
    <row r="112" spans="2:12" s="1" customFormat="1" ht="21.75" customHeight="1" x14ac:dyDescent="0.2">
      <c r="B112" s="17"/>
      <c r="L112" s="17"/>
    </row>
    <row r="113" spans="2:65" s="1" customFormat="1" ht="6.95" customHeight="1" x14ac:dyDescent="0.2">
      <c r="B113" s="17"/>
      <c r="L113" s="17"/>
    </row>
    <row r="114" spans="2:65" s="1" customFormat="1" ht="29.25" customHeight="1" x14ac:dyDescent="0.2">
      <c r="B114" s="17"/>
      <c r="C114" s="66" t="s">
        <v>67</v>
      </c>
      <c r="J114" s="77">
        <f>ROUND(J115 + J116 + J117 + J118 + J119 + J120,2)</f>
        <v>0</v>
      </c>
      <c r="L114" s="17"/>
      <c r="N114" s="78" t="s">
        <v>25</v>
      </c>
    </row>
    <row r="115" spans="2:65" s="1" customFormat="1" ht="18" customHeight="1" x14ac:dyDescent="0.2">
      <c r="B115" s="17"/>
      <c r="D115" s="162" t="s">
        <v>68</v>
      </c>
      <c r="E115" s="163"/>
      <c r="F115" s="163"/>
      <c r="J115" s="32">
        <v>0</v>
      </c>
      <c r="L115" s="79"/>
      <c r="M115" s="80"/>
      <c r="N115" s="81" t="s">
        <v>27</v>
      </c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2" t="s">
        <v>69</v>
      </c>
      <c r="AZ115" s="80"/>
      <c r="BA115" s="80"/>
      <c r="BB115" s="80"/>
      <c r="BC115" s="80"/>
      <c r="BD115" s="80"/>
      <c r="BE115" s="83">
        <f t="shared" ref="BE115:BE120" si="0">IF(N115="základná",J115,0)</f>
        <v>0</v>
      </c>
      <c r="BF115" s="83">
        <f t="shared" ref="BF115:BF120" si="1">IF(N115="znížená",J115,0)</f>
        <v>0</v>
      </c>
      <c r="BG115" s="83">
        <f t="shared" ref="BG115:BG120" si="2">IF(N115="zákl. prenesená",J115,0)</f>
        <v>0</v>
      </c>
      <c r="BH115" s="83">
        <f t="shared" ref="BH115:BH120" si="3">IF(N115="zníž. prenesená",J115,0)</f>
        <v>0</v>
      </c>
      <c r="BI115" s="83">
        <f t="shared" ref="BI115:BI120" si="4">IF(N115="nulová",J115,0)</f>
        <v>0</v>
      </c>
      <c r="BJ115" s="82" t="s">
        <v>46</v>
      </c>
      <c r="BK115" s="80"/>
      <c r="BL115" s="80"/>
      <c r="BM115" s="80"/>
    </row>
    <row r="116" spans="2:65" s="1" customFormat="1" ht="18" customHeight="1" x14ac:dyDescent="0.2">
      <c r="B116" s="17"/>
      <c r="D116" s="162" t="s">
        <v>70</v>
      </c>
      <c r="E116" s="163"/>
      <c r="F116" s="163"/>
      <c r="J116" s="32">
        <v>0</v>
      </c>
      <c r="L116" s="79"/>
      <c r="M116" s="80"/>
      <c r="N116" s="81" t="s">
        <v>27</v>
      </c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2" t="s">
        <v>69</v>
      </c>
      <c r="AZ116" s="80"/>
      <c r="BA116" s="80"/>
      <c r="BB116" s="80"/>
      <c r="BC116" s="80"/>
      <c r="BD116" s="80"/>
      <c r="BE116" s="83">
        <f t="shared" si="0"/>
        <v>0</v>
      </c>
      <c r="BF116" s="83">
        <f t="shared" si="1"/>
        <v>0</v>
      </c>
      <c r="BG116" s="83">
        <f t="shared" si="2"/>
        <v>0</v>
      </c>
      <c r="BH116" s="83">
        <f t="shared" si="3"/>
        <v>0</v>
      </c>
      <c r="BI116" s="83">
        <f t="shared" si="4"/>
        <v>0</v>
      </c>
      <c r="BJ116" s="82" t="s">
        <v>46</v>
      </c>
      <c r="BK116" s="80"/>
      <c r="BL116" s="80"/>
      <c r="BM116" s="80"/>
    </row>
    <row r="117" spans="2:65" s="1" customFormat="1" ht="18" customHeight="1" x14ac:dyDescent="0.2">
      <c r="B117" s="17"/>
      <c r="D117" s="162" t="s">
        <v>71</v>
      </c>
      <c r="E117" s="163"/>
      <c r="F117" s="163"/>
      <c r="J117" s="32">
        <v>0</v>
      </c>
      <c r="L117" s="79"/>
      <c r="M117" s="80"/>
      <c r="N117" s="81" t="s">
        <v>27</v>
      </c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  <c r="AN117" s="80"/>
      <c r="AO117" s="80"/>
      <c r="AP117" s="80"/>
      <c r="AQ117" s="80"/>
      <c r="AR117" s="80"/>
      <c r="AS117" s="80"/>
      <c r="AT117" s="80"/>
      <c r="AU117" s="80"/>
      <c r="AV117" s="80"/>
      <c r="AW117" s="80"/>
      <c r="AX117" s="80"/>
      <c r="AY117" s="82" t="s">
        <v>69</v>
      </c>
      <c r="AZ117" s="80"/>
      <c r="BA117" s="80"/>
      <c r="BB117" s="80"/>
      <c r="BC117" s="80"/>
      <c r="BD117" s="80"/>
      <c r="BE117" s="83">
        <f t="shared" si="0"/>
        <v>0</v>
      </c>
      <c r="BF117" s="83">
        <f t="shared" si="1"/>
        <v>0</v>
      </c>
      <c r="BG117" s="83">
        <f t="shared" si="2"/>
        <v>0</v>
      </c>
      <c r="BH117" s="83">
        <f t="shared" si="3"/>
        <v>0</v>
      </c>
      <c r="BI117" s="83">
        <f t="shared" si="4"/>
        <v>0</v>
      </c>
      <c r="BJ117" s="82" t="s">
        <v>46</v>
      </c>
      <c r="BK117" s="80"/>
      <c r="BL117" s="80"/>
      <c r="BM117" s="80"/>
    </row>
    <row r="118" spans="2:65" s="1" customFormat="1" ht="18" customHeight="1" x14ac:dyDescent="0.2">
      <c r="B118" s="17"/>
      <c r="D118" s="162" t="s">
        <v>72</v>
      </c>
      <c r="E118" s="163"/>
      <c r="F118" s="163"/>
      <c r="J118" s="32">
        <v>0</v>
      </c>
      <c r="L118" s="79"/>
      <c r="M118" s="80"/>
      <c r="N118" s="81" t="s">
        <v>27</v>
      </c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80"/>
      <c r="AF118" s="80"/>
      <c r="AG118" s="80"/>
      <c r="AH118" s="80"/>
      <c r="AI118" s="80"/>
      <c r="AJ118" s="80"/>
      <c r="AK118" s="80"/>
      <c r="AL118" s="80"/>
      <c r="AM118" s="80"/>
      <c r="AN118" s="80"/>
      <c r="AO118" s="80"/>
      <c r="AP118" s="80"/>
      <c r="AQ118" s="80"/>
      <c r="AR118" s="80"/>
      <c r="AS118" s="80"/>
      <c r="AT118" s="80"/>
      <c r="AU118" s="80"/>
      <c r="AV118" s="80"/>
      <c r="AW118" s="80"/>
      <c r="AX118" s="80"/>
      <c r="AY118" s="82" t="s">
        <v>69</v>
      </c>
      <c r="AZ118" s="80"/>
      <c r="BA118" s="80"/>
      <c r="BB118" s="80"/>
      <c r="BC118" s="80"/>
      <c r="BD118" s="80"/>
      <c r="BE118" s="83">
        <f t="shared" si="0"/>
        <v>0</v>
      </c>
      <c r="BF118" s="83">
        <f t="shared" si="1"/>
        <v>0</v>
      </c>
      <c r="BG118" s="83">
        <f t="shared" si="2"/>
        <v>0</v>
      </c>
      <c r="BH118" s="83">
        <f t="shared" si="3"/>
        <v>0</v>
      </c>
      <c r="BI118" s="83">
        <f t="shared" si="4"/>
        <v>0</v>
      </c>
      <c r="BJ118" s="82" t="s">
        <v>46</v>
      </c>
      <c r="BK118" s="80"/>
      <c r="BL118" s="80"/>
      <c r="BM118" s="80"/>
    </row>
    <row r="119" spans="2:65" s="1" customFormat="1" ht="18" customHeight="1" x14ac:dyDescent="0.2">
      <c r="B119" s="17"/>
      <c r="D119" s="162" t="s">
        <v>73</v>
      </c>
      <c r="E119" s="163"/>
      <c r="F119" s="163"/>
      <c r="J119" s="32">
        <v>0</v>
      </c>
      <c r="L119" s="79"/>
      <c r="M119" s="80"/>
      <c r="N119" s="81" t="s">
        <v>27</v>
      </c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80"/>
      <c r="AF119" s="80"/>
      <c r="AG119" s="80"/>
      <c r="AH119" s="80"/>
      <c r="AI119" s="80"/>
      <c r="AJ119" s="80"/>
      <c r="AK119" s="80"/>
      <c r="AL119" s="80"/>
      <c r="AM119" s="80"/>
      <c r="AN119" s="80"/>
      <c r="AO119" s="80"/>
      <c r="AP119" s="80"/>
      <c r="AQ119" s="80"/>
      <c r="AR119" s="80"/>
      <c r="AS119" s="80"/>
      <c r="AT119" s="80"/>
      <c r="AU119" s="80"/>
      <c r="AV119" s="80"/>
      <c r="AW119" s="80"/>
      <c r="AX119" s="80"/>
      <c r="AY119" s="82" t="s">
        <v>69</v>
      </c>
      <c r="AZ119" s="80"/>
      <c r="BA119" s="80"/>
      <c r="BB119" s="80"/>
      <c r="BC119" s="80"/>
      <c r="BD119" s="80"/>
      <c r="BE119" s="83">
        <f t="shared" si="0"/>
        <v>0</v>
      </c>
      <c r="BF119" s="83">
        <f t="shared" si="1"/>
        <v>0</v>
      </c>
      <c r="BG119" s="83">
        <f t="shared" si="2"/>
        <v>0</v>
      </c>
      <c r="BH119" s="83">
        <f t="shared" si="3"/>
        <v>0</v>
      </c>
      <c r="BI119" s="83">
        <f t="shared" si="4"/>
        <v>0</v>
      </c>
      <c r="BJ119" s="82" t="s">
        <v>46</v>
      </c>
      <c r="BK119" s="80"/>
      <c r="BL119" s="80"/>
      <c r="BM119" s="80"/>
    </row>
    <row r="120" spans="2:65" s="1" customFormat="1" ht="18" customHeight="1" x14ac:dyDescent="0.2">
      <c r="B120" s="17"/>
      <c r="D120" s="31" t="s">
        <v>74</v>
      </c>
      <c r="J120" s="32">
        <f>ROUND(J30*T120,2)</f>
        <v>0</v>
      </c>
      <c r="L120" s="79"/>
      <c r="M120" s="80"/>
      <c r="N120" s="81" t="s">
        <v>27</v>
      </c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80"/>
      <c r="AF120" s="80"/>
      <c r="AG120" s="80"/>
      <c r="AH120" s="80"/>
      <c r="AI120" s="80"/>
      <c r="AJ120" s="80"/>
      <c r="AK120" s="80"/>
      <c r="AL120" s="80"/>
      <c r="AM120" s="80"/>
      <c r="AN120" s="80"/>
      <c r="AO120" s="80"/>
      <c r="AP120" s="80"/>
      <c r="AQ120" s="80"/>
      <c r="AR120" s="80"/>
      <c r="AS120" s="80"/>
      <c r="AT120" s="80"/>
      <c r="AU120" s="80"/>
      <c r="AV120" s="80"/>
      <c r="AW120" s="80"/>
      <c r="AX120" s="80"/>
      <c r="AY120" s="82" t="s">
        <v>75</v>
      </c>
      <c r="AZ120" s="80"/>
      <c r="BA120" s="80"/>
      <c r="BB120" s="80"/>
      <c r="BC120" s="80"/>
      <c r="BD120" s="80"/>
      <c r="BE120" s="83">
        <f t="shared" si="0"/>
        <v>0</v>
      </c>
      <c r="BF120" s="83">
        <f t="shared" si="1"/>
        <v>0</v>
      </c>
      <c r="BG120" s="83">
        <f t="shared" si="2"/>
        <v>0</v>
      </c>
      <c r="BH120" s="83">
        <f t="shared" si="3"/>
        <v>0</v>
      </c>
      <c r="BI120" s="83">
        <f t="shared" si="4"/>
        <v>0</v>
      </c>
      <c r="BJ120" s="82" t="s">
        <v>46</v>
      </c>
      <c r="BK120" s="80"/>
      <c r="BL120" s="80"/>
      <c r="BM120" s="80"/>
    </row>
    <row r="121" spans="2:65" s="1" customFormat="1" x14ac:dyDescent="0.2">
      <c r="B121" s="17"/>
      <c r="L121" s="17"/>
    </row>
    <row r="122" spans="2:65" s="1" customFormat="1" ht="29.25" customHeight="1" x14ac:dyDescent="0.2">
      <c r="B122" s="17"/>
      <c r="C122" s="34" t="s">
        <v>53</v>
      </c>
      <c r="D122" s="35"/>
      <c r="E122" s="35"/>
      <c r="F122" s="35"/>
      <c r="G122" s="35"/>
      <c r="H122" s="35"/>
      <c r="I122" s="35"/>
      <c r="J122" s="36">
        <f>ROUND(J96+J114,2)</f>
        <v>0</v>
      </c>
      <c r="K122" s="35"/>
      <c r="L122" s="17"/>
    </row>
    <row r="123" spans="2:65" s="1" customFormat="1" ht="6.95" customHeight="1" x14ac:dyDescent="0.2">
      <c r="B123" s="18"/>
      <c r="C123" s="19"/>
      <c r="D123" s="19"/>
      <c r="E123" s="19"/>
      <c r="F123" s="19"/>
      <c r="G123" s="19"/>
      <c r="H123" s="19"/>
      <c r="I123" s="19"/>
      <c r="J123" s="19"/>
      <c r="K123" s="19"/>
      <c r="L123" s="17"/>
    </row>
    <row r="127" spans="2:65" s="1" customFormat="1" ht="6.95" customHeight="1" x14ac:dyDescent="0.2">
      <c r="B127" s="20"/>
      <c r="C127" s="21"/>
      <c r="D127" s="21"/>
      <c r="E127" s="21"/>
      <c r="F127" s="21"/>
      <c r="G127" s="21"/>
      <c r="H127" s="21"/>
      <c r="I127" s="21"/>
      <c r="J127" s="21"/>
      <c r="K127" s="21"/>
      <c r="L127" s="17"/>
    </row>
    <row r="128" spans="2:65" s="1" customFormat="1" ht="24.95" customHeight="1" x14ac:dyDescent="0.2">
      <c r="B128" s="17"/>
      <c r="C128" s="12" t="s">
        <v>76</v>
      </c>
      <c r="L128" s="17"/>
    </row>
    <row r="129" spans="2:65" s="1" customFormat="1" ht="6.95" customHeight="1" x14ac:dyDescent="0.2">
      <c r="B129" s="17"/>
      <c r="L129" s="17"/>
    </row>
    <row r="130" spans="2:65" s="1" customFormat="1" ht="12" customHeight="1" x14ac:dyDescent="0.2">
      <c r="B130" s="17"/>
      <c r="C130" s="14" t="s">
        <v>4</v>
      </c>
      <c r="L130" s="17"/>
    </row>
    <row r="131" spans="2:65" s="1" customFormat="1" ht="16.5" customHeight="1" x14ac:dyDescent="0.2">
      <c r="B131" s="17"/>
      <c r="E131" s="164" t="e">
        <f>E7</f>
        <v>#REF!</v>
      </c>
      <c r="F131" s="165"/>
      <c r="G131" s="165"/>
      <c r="H131" s="165"/>
      <c r="L131" s="17"/>
    </row>
    <row r="132" spans="2:65" s="1" customFormat="1" ht="12" customHeight="1" x14ac:dyDescent="0.2">
      <c r="B132" s="17"/>
      <c r="C132" s="14" t="s">
        <v>55</v>
      </c>
      <c r="L132" s="17"/>
    </row>
    <row r="133" spans="2:65" s="1" customFormat="1" ht="30" customHeight="1" x14ac:dyDescent="0.2">
      <c r="B133" s="17"/>
      <c r="E133" s="166" t="str">
        <f>E9</f>
        <v>08 - Strecha 7 hala -  foliová strecha pod vežou so 4 ks svetlikov</v>
      </c>
      <c r="F133" s="167"/>
      <c r="G133" s="167"/>
      <c r="H133" s="167"/>
      <c r="L133" s="17"/>
    </row>
    <row r="134" spans="2:65" s="1" customFormat="1" ht="6.95" customHeight="1" x14ac:dyDescent="0.2">
      <c r="B134" s="17"/>
      <c r="L134" s="17"/>
    </row>
    <row r="135" spans="2:65" s="1" customFormat="1" ht="12" customHeight="1" x14ac:dyDescent="0.2">
      <c r="B135" s="17"/>
      <c r="C135" s="14" t="s">
        <v>7</v>
      </c>
      <c r="F135" s="13" t="str">
        <f>F12</f>
        <v>Bratislava</v>
      </c>
      <c r="I135" s="14" t="s">
        <v>9</v>
      </c>
      <c r="J135" s="22" t="e">
        <f>IF(J12="","",J12)</f>
        <v>#REF!</v>
      </c>
      <c r="L135" s="17"/>
    </row>
    <row r="136" spans="2:65" s="1" customFormat="1" ht="6.95" customHeight="1" x14ac:dyDescent="0.2">
      <c r="B136" s="17"/>
      <c r="L136" s="17"/>
    </row>
    <row r="137" spans="2:65" s="1" customFormat="1" ht="15.2" customHeight="1" x14ac:dyDescent="0.2">
      <c r="B137" s="17"/>
      <c r="C137" s="14" t="s">
        <v>10</v>
      </c>
      <c r="F137" s="13" t="str">
        <f>E15</f>
        <v>Dopravný podnik Bratislava, akciová spoločnosť</v>
      </c>
      <c r="I137" s="14" t="s">
        <v>17</v>
      </c>
      <c r="J137" s="16" t="e">
        <f>E21</f>
        <v>#REF!</v>
      </c>
      <c r="L137" s="17"/>
    </row>
    <row r="138" spans="2:65" s="1" customFormat="1" ht="15.2" customHeight="1" x14ac:dyDescent="0.2">
      <c r="B138" s="17"/>
      <c r="C138" s="14" t="s">
        <v>16</v>
      </c>
      <c r="F138" s="13" t="e">
        <f>IF(E18="","",E18)</f>
        <v>#REF!</v>
      </c>
      <c r="I138" s="14" t="s">
        <v>19</v>
      </c>
      <c r="J138" s="16" t="e">
        <f>E24</f>
        <v>#REF!</v>
      </c>
      <c r="L138" s="17"/>
    </row>
    <row r="139" spans="2:65" s="1" customFormat="1" ht="10.35" customHeight="1" x14ac:dyDescent="0.2">
      <c r="B139" s="17"/>
      <c r="L139" s="17"/>
    </row>
    <row r="140" spans="2:65" s="5" customFormat="1" ht="29.25" customHeight="1" x14ac:dyDescent="0.2">
      <c r="B140" s="84"/>
      <c r="C140" s="85" t="s">
        <v>77</v>
      </c>
      <c r="D140" s="86" t="s">
        <v>42</v>
      </c>
      <c r="E140" s="86" t="s">
        <v>40</v>
      </c>
      <c r="F140" s="86" t="s">
        <v>41</v>
      </c>
      <c r="G140" s="86" t="s">
        <v>78</v>
      </c>
      <c r="H140" s="86" t="s">
        <v>79</v>
      </c>
      <c r="I140" s="86" t="s">
        <v>80</v>
      </c>
      <c r="J140" s="87" t="s">
        <v>59</v>
      </c>
      <c r="K140" s="88" t="s">
        <v>81</v>
      </c>
      <c r="L140" s="84"/>
      <c r="M140" s="24" t="s">
        <v>0</v>
      </c>
      <c r="N140" s="25" t="s">
        <v>25</v>
      </c>
      <c r="O140" s="25" t="s">
        <v>82</v>
      </c>
      <c r="P140" s="25" t="s">
        <v>83</v>
      </c>
      <c r="Q140" s="25" t="s">
        <v>84</v>
      </c>
      <c r="R140" s="25" t="s">
        <v>85</v>
      </c>
      <c r="S140" s="25" t="s">
        <v>86</v>
      </c>
      <c r="T140" s="26" t="s">
        <v>87</v>
      </c>
    </row>
    <row r="141" spans="2:65" s="1" customFormat="1" ht="22.9" customHeight="1" x14ac:dyDescent="0.25">
      <c r="B141" s="17"/>
      <c r="C141" s="29" t="s">
        <v>56</v>
      </c>
      <c r="J141" s="89">
        <f>BK141</f>
        <v>0</v>
      </c>
      <c r="L141" s="17"/>
      <c r="M141" s="27"/>
      <c r="N141" s="28"/>
      <c r="O141" s="28"/>
      <c r="P141" s="90">
        <f>P142+P164+P261+P271+P275+P281</f>
        <v>0</v>
      </c>
      <c r="Q141" s="28"/>
      <c r="R141" s="90">
        <f>R142+R164+R261+R271+R275+R281</f>
        <v>1.00455479</v>
      </c>
      <c r="S141" s="28"/>
      <c r="T141" s="91">
        <f>T142+T164+T261+T271+T275+T281</f>
        <v>1.8123288500000001</v>
      </c>
      <c r="AT141" s="10" t="s">
        <v>43</v>
      </c>
      <c r="AU141" s="10" t="s">
        <v>61</v>
      </c>
      <c r="BK141" s="92">
        <f>BK142+BK164+BK261+BK271+BK275+BK281</f>
        <v>0</v>
      </c>
    </row>
    <row r="142" spans="2:65" s="6" customFormat="1" ht="25.9" customHeight="1" x14ac:dyDescent="0.2">
      <c r="B142" s="93"/>
      <c r="D142" s="94" t="s">
        <v>43</v>
      </c>
      <c r="E142" s="95" t="s">
        <v>88</v>
      </c>
      <c r="F142" s="95" t="s">
        <v>89</v>
      </c>
      <c r="I142" s="96"/>
      <c r="J142" s="76">
        <f>BK142</f>
        <v>0</v>
      </c>
      <c r="L142" s="93"/>
      <c r="M142" s="97"/>
      <c r="P142" s="98">
        <f>P143+P153+P162</f>
        <v>0</v>
      </c>
      <c r="R142" s="98">
        <f>R143+R153+R162</f>
        <v>0.17323845000000002</v>
      </c>
      <c r="T142" s="99">
        <f>T143+T153+T162</f>
        <v>0</v>
      </c>
      <c r="AR142" s="94" t="s">
        <v>45</v>
      </c>
      <c r="AT142" s="100" t="s">
        <v>43</v>
      </c>
      <c r="AU142" s="100" t="s">
        <v>44</v>
      </c>
      <c r="AY142" s="94" t="s">
        <v>90</v>
      </c>
      <c r="BK142" s="101">
        <f>BK143+BK153+BK162</f>
        <v>0</v>
      </c>
    </row>
    <row r="143" spans="2:65" s="6" customFormat="1" ht="22.9" customHeight="1" x14ac:dyDescent="0.2">
      <c r="B143" s="93"/>
      <c r="D143" s="94" t="s">
        <v>43</v>
      </c>
      <c r="E143" s="102" t="s">
        <v>100</v>
      </c>
      <c r="F143" s="102" t="s">
        <v>336</v>
      </c>
      <c r="I143" s="96"/>
      <c r="J143" s="103">
        <f>BK143</f>
        <v>0</v>
      </c>
      <c r="L143" s="93"/>
      <c r="M143" s="97"/>
      <c r="P143" s="98">
        <f>SUM(P144:P152)</f>
        <v>0</v>
      </c>
      <c r="R143" s="98">
        <f>SUM(R144:R152)</f>
        <v>0.17323845000000002</v>
      </c>
      <c r="T143" s="99">
        <f>SUM(T144:T152)</f>
        <v>0</v>
      </c>
      <c r="AR143" s="94" t="s">
        <v>45</v>
      </c>
      <c r="AT143" s="100" t="s">
        <v>43</v>
      </c>
      <c r="AU143" s="100" t="s">
        <v>45</v>
      </c>
      <c r="AY143" s="94" t="s">
        <v>90</v>
      </c>
      <c r="BK143" s="101">
        <f>SUM(BK144:BK152)</f>
        <v>0</v>
      </c>
    </row>
    <row r="144" spans="2:65" s="1" customFormat="1" ht="37.9" customHeight="1" x14ac:dyDescent="0.2">
      <c r="B144" s="17"/>
      <c r="C144" s="104" t="s">
        <v>45</v>
      </c>
      <c r="D144" s="104" t="s">
        <v>91</v>
      </c>
      <c r="E144" s="105" t="s">
        <v>337</v>
      </c>
      <c r="F144" s="106" t="s">
        <v>338</v>
      </c>
      <c r="G144" s="107" t="s">
        <v>92</v>
      </c>
      <c r="H144" s="108">
        <v>11.55</v>
      </c>
      <c r="I144" s="109"/>
      <c r="J144" s="110">
        <f>ROUND(I144*H144,2)</f>
        <v>0</v>
      </c>
      <c r="K144" s="111"/>
      <c r="L144" s="17"/>
      <c r="M144" s="112" t="s">
        <v>0</v>
      </c>
      <c r="N144" s="78" t="s">
        <v>27</v>
      </c>
      <c r="P144" s="113">
        <f>O144*H144</f>
        <v>0</v>
      </c>
      <c r="Q144" s="113">
        <v>6.4000000000000003E-3</v>
      </c>
      <c r="R144" s="113">
        <f>Q144*H144</f>
        <v>7.3920000000000013E-2</v>
      </c>
      <c r="S144" s="113">
        <v>0</v>
      </c>
      <c r="T144" s="114">
        <f>S144*H144</f>
        <v>0</v>
      </c>
      <c r="AR144" s="115" t="s">
        <v>93</v>
      </c>
      <c r="AT144" s="115" t="s">
        <v>91</v>
      </c>
      <c r="AU144" s="115" t="s">
        <v>46</v>
      </c>
      <c r="AY144" s="10" t="s">
        <v>90</v>
      </c>
      <c r="BE144" s="33">
        <f>IF(N144="základná",J144,0)</f>
        <v>0</v>
      </c>
      <c r="BF144" s="33">
        <f>IF(N144="znížená",J144,0)</f>
        <v>0</v>
      </c>
      <c r="BG144" s="33">
        <f>IF(N144="zákl. prenesená",J144,0)</f>
        <v>0</v>
      </c>
      <c r="BH144" s="33">
        <f>IF(N144="zníž. prenesená",J144,0)</f>
        <v>0</v>
      </c>
      <c r="BI144" s="33">
        <f>IF(N144="nulová",J144,0)</f>
        <v>0</v>
      </c>
      <c r="BJ144" s="10" t="s">
        <v>46</v>
      </c>
      <c r="BK144" s="33">
        <f>ROUND(I144*H144,2)</f>
        <v>0</v>
      </c>
      <c r="BL144" s="10" t="s">
        <v>93</v>
      </c>
      <c r="BM144" s="115" t="s">
        <v>574</v>
      </c>
    </row>
    <row r="145" spans="2:65" s="7" customFormat="1" x14ac:dyDescent="0.2">
      <c r="B145" s="127"/>
      <c r="D145" s="128" t="s">
        <v>120</v>
      </c>
      <c r="E145" s="134" t="s">
        <v>0</v>
      </c>
      <c r="F145" s="129" t="s">
        <v>575</v>
      </c>
      <c r="H145" s="130">
        <v>11.55</v>
      </c>
      <c r="I145" s="131"/>
      <c r="L145" s="127"/>
      <c r="M145" s="132"/>
      <c r="T145" s="133"/>
      <c r="AT145" s="134" t="s">
        <v>120</v>
      </c>
      <c r="AU145" s="134" t="s">
        <v>46</v>
      </c>
      <c r="AV145" s="7" t="s">
        <v>46</v>
      </c>
      <c r="AW145" s="7" t="s">
        <v>18</v>
      </c>
      <c r="AX145" s="7" t="s">
        <v>44</v>
      </c>
      <c r="AY145" s="134" t="s">
        <v>90</v>
      </c>
    </row>
    <row r="146" spans="2:65" s="8" customFormat="1" x14ac:dyDescent="0.2">
      <c r="B146" s="149"/>
      <c r="D146" s="128" t="s">
        <v>120</v>
      </c>
      <c r="E146" s="150" t="s">
        <v>334</v>
      </c>
      <c r="F146" s="151" t="s">
        <v>179</v>
      </c>
      <c r="H146" s="152">
        <v>11.55</v>
      </c>
      <c r="I146" s="153"/>
      <c r="L146" s="149"/>
      <c r="M146" s="154"/>
      <c r="T146" s="155"/>
      <c r="AT146" s="150" t="s">
        <v>120</v>
      </c>
      <c r="AU146" s="150" t="s">
        <v>46</v>
      </c>
      <c r="AV146" s="8" t="s">
        <v>93</v>
      </c>
      <c r="AW146" s="8" t="s">
        <v>18</v>
      </c>
      <c r="AX146" s="8" t="s">
        <v>45</v>
      </c>
      <c r="AY146" s="150" t="s">
        <v>90</v>
      </c>
    </row>
    <row r="147" spans="2:65" s="1" customFormat="1" ht="24.2" customHeight="1" x14ac:dyDescent="0.2">
      <c r="B147" s="17"/>
      <c r="C147" s="104" t="s">
        <v>46</v>
      </c>
      <c r="D147" s="104" t="s">
        <v>91</v>
      </c>
      <c r="E147" s="105" t="s">
        <v>339</v>
      </c>
      <c r="F147" s="106" t="s">
        <v>340</v>
      </c>
      <c r="G147" s="107" t="s">
        <v>92</v>
      </c>
      <c r="H147" s="108">
        <v>11.55</v>
      </c>
      <c r="I147" s="109"/>
      <c r="J147" s="110">
        <f>ROUND(I147*H147,2)</f>
        <v>0</v>
      </c>
      <c r="K147" s="111"/>
      <c r="L147" s="17"/>
      <c r="M147" s="112" t="s">
        <v>0</v>
      </c>
      <c r="N147" s="78" t="s">
        <v>27</v>
      </c>
      <c r="P147" s="113">
        <f>O147*H147</f>
        <v>0</v>
      </c>
      <c r="Q147" s="113">
        <v>2.2499999999999999E-4</v>
      </c>
      <c r="R147" s="113">
        <f>Q147*H147</f>
        <v>2.5987499999999999E-3</v>
      </c>
      <c r="S147" s="113">
        <v>0</v>
      </c>
      <c r="T147" s="114">
        <f>S147*H147</f>
        <v>0</v>
      </c>
      <c r="AR147" s="115" t="s">
        <v>93</v>
      </c>
      <c r="AT147" s="115" t="s">
        <v>91</v>
      </c>
      <c r="AU147" s="115" t="s">
        <v>46</v>
      </c>
      <c r="AY147" s="10" t="s">
        <v>90</v>
      </c>
      <c r="BE147" s="33">
        <f>IF(N147="základná",J147,0)</f>
        <v>0</v>
      </c>
      <c r="BF147" s="33">
        <f>IF(N147="znížená",J147,0)</f>
        <v>0</v>
      </c>
      <c r="BG147" s="33">
        <f>IF(N147="zákl. prenesená",J147,0)</f>
        <v>0</v>
      </c>
      <c r="BH147" s="33">
        <f>IF(N147="zníž. prenesená",J147,0)</f>
        <v>0</v>
      </c>
      <c r="BI147" s="33">
        <f>IF(N147="nulová",J147,0)</f>
        <v>0</v>
      </c>
      <c r="BJ147" s="10" t="s">
        <v>46</v>
      </c>
      <c r="BK147" s="33">
        <f>ROUND(I147*H147,2)</f>
        <v>0</v>
      </c>
      <c r="BL147" s="10" t="s">
        <v>93</v>
      </c>
      <c r="BM147" s="115" t="s">
        <v>576</v>
      </c>
    </row>
    <row r="148" spans="2:65" s="7" customFormat="1" x14ac:dyDescent="0.2">
      <c r="B148" s="127"/>
      <c r="D148" s="128" t="s">
        <v>120</v>
      </c>
      <c r="E148" s="134" t="s">
        <v>0</v>
      </c>
      <c r="F148" s="129" t="s">
        <v>334</v>
      </c>
      <c r="H148" s="130">
        <v>11.55</v>
      </c>
      <c r="I148" s="131"/>
      <c r="L148" s="127"/>
      <c r="M148" s="132"/>
      <c r="T148" s="133"/>
      <c r="AT148" s="134" t="s">
        <v>120</v>
      </c>
      <c r="AU148" s="134" t="s">
        <v>46</v>
      </c>
      <c r="AV148" s="7" t="s">
        <v>46</v>
      </c>
      <c r="AW148" s="7" t="s">
        <v>18</v>
      </c>
      <c r="AX148" s="7" t="s">
        <v>45</v>
      </c>
      <c r="AY148" s="134" t="s">
        <v>90</v>
      </c>
    </row>
    <row r="149" spans="2:65" s="1" customFormat="1" ht="24.2" customHeight="1" x14ac:dyDescent="0.2">
      <c r="B149" s="17"/>
      <c r="C149" s="104" t="s">
        <v>95</v>
      </c>
      <c r="D149" s="104" t="s">
        <v>91</v>
      </c>
      <c r="E149" s="105" t="s">
        <v>341</v>
      </c>
      <c r="F149" s="106" t="s">
        <v>342</v>
      </c>
      <c r="G149" s="107" t="s">
        <v>92</v>
      </c>
      <c r="H149" s="108">
        <v>11.55</v>
      </c>
      <c r="I149" s="109"/>
      <c r="J149" s="110">
        <f>ROUND(I149*H149,2)</f>
        <v>0</v>
      </c>
      <c r="K149" s="111"/>
      <c r="L149" s="17"/>
      <c r="M149" s="112" t="s">
        <v>0</v>
      </c>
      <c r="N149" s="78" t="s">
        <v>27</v>
      </c>
      <c r="P149" s="113">
        <f>O149*H149</f>
        <v>0</v>
      </c>
      <c r="Q149" s="113">
        <v>3.2200000000000002E-3</v>
      </c>
      <c r="R149" s="113">
        <f>Q149*H149</f>
        <v>3.7191000000000002E-2</v>
      </c>
      <c r="S149" s="113">
        <v>0</v>
      </c>
      <c r="T149" s="114">
        <f>S149*H149</f>
        <v>0</v>
      </c>
      <c r="AR149" s="115" t="s">
        <v>93</v>
      </c>
      <c r="AT149" s="115" t="s">
        <v>91</v>
      </c>
      <c r="AU149" s="115" t="s">
        <v>46</v>
      </c>
      <c r="AY149" s="10" t="s">
        <v>90</v>
      </c>
      <c r="BE149" s="33">
        <f>IF(N149="základná",J149,0)</f>
        <v>0</v>
      </c>
      <c r="BF149" s="33">
        <f>IF(N149="znížená",J149,0)</f>
        <v>0</v>
      </c>
      <c r="BG149" s="33">
        <f>IF(N149="zákl. prenesená",J149,0)</f>
        <v>0</v>
      </c>
      <c r="BH149" s="33">
        <f>IF(N149="zníž. prenesená",J149,0)</f>
        <v>0</v>
      </c>
      <c r="BI149" s="33">
        <f>IF(N149="nulová",J149,0)</f>
        <v>0</v>
      </c>
      <c r="BJ149" s="10" t="s">
        <v>46</v>
      </c>
      <c r="BK149" s="33">
        <f>ROUND(I149*H149,2)</f>
        <v>0</v>
      </c>
      <c r="BL149" s="10" t="s">
        <v>93</v>
      </c>
      <c r="BM149" s="115" t="s">
        <v>577</v>
      </c>
    </row>
    <row r="150" spans="2:65" s="7" customFormat="1" x14ac:dyDescent="0.2">
      <c r="B150" s="127"/>
      <c r="D150" s="128" t="s">
        <v>120</v>
      </c>
      <c r="E150" s="134" t="s">
        <v>0</v>
      </c>
      <c r="F150" s="129" t="s">
        <v>334</v>
      </c>
      <c r="H150" s="130">
        <v>11.55</v>
      </c>
      <c r="I150" s="131"/>
      <c r="L150" s="127"/>
      <c r="M150" s="132"/>
      <c r="T150" s="133"/>
      <c r="AT150" s="134" t="s">
        <v>120</v>
      </c>
      <c r="AU150" s="134" t="s">
        <v>46</v>
      </c>
      <c r="AV150" s="7" t="s">
        <v>46</v>
      </c>
      <c r="AW150" s="7" t="s">
        <v>18</v>
      </c>
      <c r="AX150" s="7" t="s">
        <v>45</v>
      </c>
      <c r="AY150" s="134" t="s">
        <v>90</v>
      </c>
    </row>
    <row r="151" spans="2:65" s="1" customFormat="1" ht="24.2" customHeight="1" x14ac:dyDescent="0.2">
      <c r="B151" s="17"/>
      <c r="C151" s="104" t="s">
        <v>93</v>
      </c>
      <c r="D151" s="104" t="s">
        <v>91</v>
      </c>
      <c r="E151" s="105" t="s">
        <v>343</v>
      </c>
      <c r="F151" s="106" t="s">
        <v>344</v>
      </c>
      <c r="G151" s="107" t="s">
        <v>92</v>
      </c>
      <c r="H151" s="108">
        <v>11.55</v>
      </c>
      <c r="I151" s="109"/>
      <c r="J151" s="110">
        <f>ROUND(I151*H151,2)</f>
        <v>0</v>
      </c>
      <c r="K151" s="111"/>
      <c r="L151" s="17"/>
      <c r="M151" s="112" t="s">
        <v>0</v>
      </c>
      <c r="N151" s="78" t="s">
        <v>27</v>
      </c>
      <c r="P151" s="113">
        <f>O151*H151</f>
        <v>0</v>
      </c>
      <c r="Q151" s="113">
        <v>5.1539999999999997E-3</v>
      </c>
      <c r="R151" s="113">
        <f>Q151*H151</f>
        <v>5.9528700000000004E-2</v>
      </c>
      <c r="S151" s="113">
        <v>0</v>
      </c>
      <c r="T151" s="114">
        <f>S151*H151</f>
        <v>0</v>
      </c>
      <c r="AR151" s="115" t="s">
        <v>93</v>
      </c>
      <c r="AT151" s="115" t="s">
        <v>91</v>
      </c>
      <c r="AU151" s="115" t="s">
        <v>46</v>
      </c>
      <c r="AY151" s="10" t="s">
        <v>90</v>
      </c>
      <c r="BE151" s="33">
        <f>IF(N151="základná",J151,0)</f>
        <v>0</v>
      </c>
      <c r="BF151" s="33">
        <f>IF(N151="znížená",J151,0)</f>
        <v>0</v>
      </c>
      <c r="BG151" s="33">
        <f>IF(N151="zákl. prenesená",J151,0)</f>
        <v>0</v>
      </c>
      <c r="BH151" s="33">
        <f>IF(N151="zníž. prenesená",J151,0)</f>
        <v>0</v>
      </c>
      <c r="BI151" s="33">
        <f>IF(N151="nulová",J151,0)</f>
        <v>0</v>
      </c>
      <c r="BJ151" s="10" t="s">
        <v>46</v>
      </c>
      <c r="BK151" s="33">
        <f>ROUND(I151*H151,2)</f>
        <v>0</v>
      </c>
      <c r="BL151" s="10" t="s">
        <v>93</v>
      </c>
      <c r="BM151" s="115" t="s">
        <v>578</v>
      </c>
    </row>
    <row r="152" spans="2:65" s="7" customFormat="1" x14ac:dyDescent="0.2">
      <c r="B152" s="127"/>
      <c r="D152" s="128" t="s">
        <v>120</v>
      </c>
      <c r="E152" s="134" t="s">
        <v>0</v>
      </c>
      <c r="F152" s="129" t="s">
        <v>334</v>
      </c>
      <c r="H152" s="130">
        <v>11.55</v>
      </c>
      <c r="I152" s="131"/>
      <c r="L152" s="127"/>
      <c r="M152" s="132"/>
      <c r="T152" s="133"/>
      <c r="AT152" s="134" t="s">
        <v>120</v>
      </c>
      <c r="AU152" s="134" t="s">
        <v>46</v>
      </c>
      <c r="AV152" s="7" t="s">
        <v>46</v>
      </c>
      <c r="AW152" s="7" t="s">
        <v>18</v>
      </c>
      <c r="AX152" s="7" t="s">
        <v>45</v>
      </c>
      <c r="AY152" s="134" t="s">
        <v>90</v>
      </c>
    </row>
    <row r="153" spans="2:65" s="6" customFormat="1" ht="22.9" customHeight="1" x14ac:dyDescent="0.2">
      <c r="B153" s="93"/>
      <c r="D153" s="94" t="s">
        <v>43</v>
      </c>
      <c r="E153" s="102" t="s">
        <v>98</v>
      </c>
      <c r="F153" s="102" t="s">
        <v>99</v>
      </c>
      <c r="I153" s="96"/>
      <c r="J153" s="103">
        <f>BK153</f>
        <v>0</v>
      </c>
      <c r="L153" s="93"/>
      <c r="M153" s="97"/>
      <c r="P153" s="98">
        <f>SUM(P154:P161)</f>
        <v>0</v>
      </c>
      <c r="R153" s="98">
        <f>SUM(R154:R161)</f>
        <v>0</v>
      </c>
      <c r="T153" s="99">
        <f>SUM(T154:T161)</f>
        <v>0</v>
      </c>
      <c r="AR153" s="94" t="s">
        <v>45</v>
      </c>
      <c r="AT153" s="100" t="s">
        <v>43</v>
      </c>
      <c r="AU153" s="100" t="s">
        <v>45</v>
      </c>
      <c r="AY153" s="94" t="s">
        <v>90</v>
      </c>
      <c r="BK153" s="101">
        <f>SUM(BK154:BK161)</f>
        <v>0</v>
      </c>
    </row>
    <row r="154" spans="2:65" s="1" customFormat="1" ht="21.75" customHeight="1" x14ac:dyDescent="0.2">
      <c r="B154" s="17"/>
      <c r="C154" s="104" t="s">
        <v>94</v>
      </c>
      <c r="D154" s="104" t="s">
        <v>91</v>
      </c>
      <c r="E154" s="105" t="s">
        <v>167</v>
      </c>
      <c r="F154" s="106" t="s">
        <v>168</v>
      </c>
      <c r="G154" s="107" t="s">
        <v>101</v>
      </c>
      <c r="H154" s="108">
        <v>1.792</v>
      </c>
      <c r="I154" s="109"/>
      <c r="J154" s="110">
        <f>ROUND(I154*H154,2)</f>
        <v>0</v>
      </c>
      <c r="K154" s="111"/>
      <c r="L154" s="17"/>
      <c r="M154" s="112" t="s">
        <v>0</v>
      </c>
      <c r="N154" s="78" t="s">
        <v>27</v>
      </c>
      <c r="P154" s="113">
        <f>O154*H154</f>
        <v>0</v>
      </c>
      <c r="Q154" s="113">
        <v>0</v>
      </c>
      <c r="R154" s="113">
        <f>Q154*H154</f>
        <v>0</v>
      </c>
      <c r="S154" s="113">
        <v>0</v>
      </c>
      <c r="T154" s="114">
        <f>S154*H154</f>
        <v>0</v>
      </c>
      <c r="AR154" s="115" t="s">
        <v>93</v>
      </c>
      <c r="AT154" s="115" t="s">
        <v>91</v>
      </c>
      <c r="AU154" s="115" t="s">
        <v>46</v>
      </c>
      <c r="AY154" s="10" t="s">
        <v>90</v>
      </c>
      <c r="BE154" s="33">
        <f>IF(N154="základná",J154,0)</f>
        <v>0</v>
      </c>
      <c r="BF154" s="33">
        <f>IF(N154="znížená",J154,0)</f>
        <v>0</v>
      </c>
      <c r="BG154" s="33">
        <f>IF(N154="zákl. prenesená",J154,0)</f>
        <v>0</v>
      </c>
      <c r="BH154" s="33">
        <f>IF(N154="zníž. prenesená",J154,0)</f>
        <v>0</v>
      </c>
      <c r="BI154" s="33">
        <f>IF(N154="nulová",J154,0)</f>
        <v>0</v>
      </c>
      <c r="BJ154" s="10" t="s">
        <v>46</v>
      </c>
      <c r="BK154" s="33">
        <f>ROUND(I154*H154,2)</f>
        <v>0</v>
      </c>
      <c r="BL154" s="10" t="s">
        <v>93</v>
      </c>
      <c r="BM154" s="115" t="s">
        <v>345</v>
      </c>
    </row>
    <row r="155" spans="2:65" s="1" customFormat="1" ht="21.75" customHeight="1" x14ac:dyDescent="0.2">
      <c r="B155" s="17"/>
      <c r="C155" s="104" t="s">
        <v>100</v>
      </c>
      <c r="D155" s="104" t="s">
        <v>91</v>
      </c>
      <c r="E155" s="105" t="s">
        <v>115</v>
      </c>
      <c r="F155" s="106" t="s">
        <v>116</v>
      </c>
      <c r="G155" s="107" t="s">
        <v>101</v>
      </c>
      <c r="H155" s="108">
        <v>1.792</v>
      </c>
      <c r="I155" s="109"/>
      <c r="J155" s="110">
        <f>ROUND(I155*H155,2)</f>
        <v>0</v>
      </c>
      <c r="K155" s="111"/>
      <c r="L155" s="17"/>
      <c r="M155" s="112" t="s">
        <v>0</v>
      </c>
      <c r="N155" s="78" t="s">
        <v>27</v>
      </c>
      <c r="P155" s="113">
        <f>O155*H155</f>
        <v>0</v>
      </c>
      <c r="Q155" s="113">
        <v>0</v>
      </c>
      <c r="R155" s="113">
        <f>Q155*H155</f>
        <v>0</v>
      </c>
      <c r="S155" s="113">
        <v>0</v>
      </c>
      <c r="T155" s="114">
        <f>S155*H155</f>
        <v>0</v>
      </c>
      <c r="AR155" s="115" t="s">
        <v>93</v>
      </c>
      <c r="AT155" s="115" t="s">
        <v>91</v>
      </c>
      <c r="AU155" s="115" t="s">
        <v>46</v>
      </c>
      <c r="AY155" s="10" t="s">
        <v>90</v>
      </c>
      <c r="BE155" s="33">
        <f>IF(N155="základná",J155,0)</f>
        <v>0</v>
      </c>
      <c r="BF155" s="33">
        <f>IF(N155="znížená",J155,0)</f>
        <v>0</v>
      </c>
      <c r="BG155" s="33">
        <f>IF(N155="zákl. prenesená",J155,0)</f>
        <v>0</v>
      </c>
      <c r="BH155" s="33">
        <f>IF(N155="zníž. prenesená",J155,0)</f>
        <v>0</v>
      </c>
      <c r="BI155" s="33">
        <f>IF(N155="nulová",J155,0)</f>
        <v>0</v>
      </c>
      <c r="BJ155" s="10" t="s">
        <v>46</v>
      </c>
      <c r="BK155" s="33">
        <f>ROUND(I155*H155,2)</f>
        <v>0</v>
      </c>
      <c r="BL155" s="10" t="s">
        <v>93</v>
      </c>
      <c r="BM155" s="115" t="s">
        <v>346</v>
      </c>
    </row>
    <row r="156" spans="2:65" s="1" customFormat="1" ht="24.2" customHeight="1" x14ac:dyDescent="0.2">
      <c r="B156" s="17"/>
      <c r="C156" s="104" t="s">
        <v>102</v>
      </c>
      <c r="D156" s="104" t="s">
        <v>91</v>
      </c>
      <c r="E156" s="105" t="s">
        <v>118</v>
      </c>
      <c r="F156" s="106" t="s">
        <v>119</v>
      </c>
      <c r="G156" s="107" t="s">
        <v>101</v>
      </c>
      <c r="H156" s="108">
        <v>41.216000000000001</v>
      </c>
      <c r="I156" s="109"/>
      <c r="J156" s="110">
        <f>ROUND(I156*H156,2)</f>
        <v>0</v>
      </c>
      <c r="K156" s="111"/>
      <c r="L156" s="17"/>
      <c r="M156" s="112" t="s">
        <v>0</v>
      </c>
      <c r="N156" s="78" t="s">
        <v>27</v>
      </c>
      <c r="P156" s="113">
        <f>O156*H156</f>
        <v>0</v>
      </c>
      <c r="Q156" s="113">
        <v>0</v>
      </c>
      <c r="R156" s="113">
        <f>Q156*H156</f>
        <v>0</v>
      </c>
      <c r="S156" s="113">
        <v>0</v>
      </c>
      <c r="T156" s="114">
        <f>S156*H156</f>
        <v>0</v>
      </c>
      <c r="AR156" s="115" t="s">
        <v>93</v>
      </c>
      <c r="AT156" s="115" t="s">
        <v>91</v>
      </c>
      <c r="AU156" s="115" t="s">
        <v>46</v>
      </c>
      <c r="AY156" s="10" t="s">
        <v>90</v>
      </c>
      <c r="BE156" s="33">
        <f>IF(N156="základná",J156,0)</f>
        <v>0</v>
      </c>
      <c r="BF156" s="33">
        <f>IF(N156="znížená",J156,0)</f>
        <v>0</v>
      </c>
      <c r="BG156" s="33">
        <f>IF(N156="zákl. prenesená",J156,0)</f>
        <v>0</v>
      </c>
      <c r="BH156" s="33">
        <f>IF(N156="zníž. prenesená",J156,0)</f>
        <v>0</v>
      </c>
      <c r="BI156" s="33">
        <f>IF(N156="nulová",J156,0)</f>
        <v>0</v>
      </c>
      <c r="BJ156" s="10" t="s">
        <v>46</v>
      </c>
      <c r="BK156" s="33">
        <f>ROUND(I156*H156,2)</f>
        <v>0</v>
      </c>
      <c r="BL156" s="10" t="s">
        <v>93</v>
      </c>
      <c r="BM156" s="115" t="s">
        <v>347</v>
      </c>
    </row>
    <row r="157" spans="2:65" s="7" customFormat="1" x14ac:dyDescent="0.2">
      <c r="B157" s="127"/>
      <c r="D157" s="128" t="s">
        <v>120</v>
      </c>
      <c r="F157" s="129" t="s">
        <v>579</v>
      </c>
      <c r="H157" s="130">
        <v>41.216000000000001</v>
      </c>
      <c r="I157" s="131"/>
      <c r="L157" s="127"/>
      <c r="M157" s="132"/>
      <c r="T157" s="133"/>
      <c r="AT157" s="134" t="s">
        <v>120</v>
      </c>
      <c r="AU157" s="134" t="s">
        <v>46</v>
      </c>
      <c r="AV157" s="7" t="s">
        <v>46</v>
      </c>
      <c r="AW157" s="7" t="s">
        <v>1</v>
      </c>
      <c r="AX157" s="7" t="s">
        <v>45</v>
      </c>
      <c r="AY157" s="134" t="s">
        <v>90</v>
      </c>
    </row>
    <row r="158" spans="2:65" s="1" customFormat="1" ht="24.2" customHeight="1" x14ac:dyDescent="0.2">
      <c r="B158" s="17"/>
      <c r="C158" s="104" t="s">
        <v>96</v>
      </c>
      <c r="D158" s="104" t="s">
        <v>91</v>
      </c>
      <c r="E158" s="105" t="s">
        <v>122</v>
      </c>
      <c r="F158" s="106" t="s">
        <v>123</v>
      </c>
      <c r="G158" s="107" t="s">
        <v>101</v>
      </c>
      <c r="H158" s="108">
        <v>1.792</v>
      </c>
      <c r="I158" s="109"/>
      <c r="J158" s="110">
        <f>ROUND(I158*H158,2)</f>
        <v>0</v>
      </c>
      <c r="K158" s="111"/>
      <c r="L158" s="17"/>
      <c r="M158" s="112" t="s">
        <v>0</v>
      </c>
      <c r="N158" s="78" t="s">
        <v>27</v>
      </c>
      <c r="P158" s="113">
        <f>O158*H158</f>
        <v>0</v>
      </c>
      <c r="Q158" s="113">
        <v>0</v>
      </c>
      <c r="R158" s="113">
        <f>Q158*H158</f>
        <v>0</v>
      </c>
      <c r="S158" s="113">
        <v>0</v>
      </c>
      <c r="T158" s="114">
        <f>S158*H158</f>
        <v>0</v>
      </c>
      <c r="AR158" s="115" t="s">
        <v>93</v>
      </c>
      <c r="AT158" s="115" t="s">
        <v>91</v>
      </c>
      <c r="AU158" s="115" t="s">
        <v>46</v>
      </c>
      <c r="AY158" s="10" t="s">
        <v>90</v>
      </c>
      <c r="BE158" s="33">
        <f>IF(N158="základná",J158,0)</f>
        <v>0</v>
      </c>
      <c r="BF158" s="33">
        <f>IF(N158="znížená",J158,0)</f>
        <v>0</v>
      </c>
      <c r="BG158" s="33">
        <f>IF(N158="zákl. prenesená",J158,0)</f>
        <v>0</v>
      </c>
      <c r="BH158" s="33">
        <f>IF(N158="zníž. prenesená",J158,0)</f>
        <v>0</v>
      </c>
      <c r="BI158" s="33">
        <f>IF(N158="nulová",J158,0)</f>
        <v>0</v>
      </c>
      <c r="BJ158" s="10" t="s">
        <v>46</v>
      </c>
      <c r="BK158" s="33">
        <f>ROUND(I158*H158,2)</f>
        <v>0</v>
      </c>
      <c r="BL158" s="10" t="s">
        <v>93</v>
      </c>
      <c r="BM158" s="115" t="s">
        <v>348</v>
      </c>
    </row>
    <row r="159" spans="2:65" s="1" customFormat="1" ht="24.2" customHeight="1" x14ac:dyDescent="0.2">
      <c r="B159" s="17"/>
      <c r="C159" s="104" t="s">
        <v>98</v>
      </c>
      <c r="D159" s="104" t="s">
        <v>91</v>
      </c>
      <c r="E159" s="105" t="s">
        <v>125</v>
      </c>
      <c r="F159" s="106" t="s">
        <v>126</v>
      </c>
      <c r="G159" s="107" t="s">
        <v>101</v>
      </c>
      <c r="H159" s="108">
        <v>1.792</v>
      </c>
      <c r="I159" s="109"/>
      <c r="J159" s="110">
        <f>ROUND(I159*H159,2)</f>
        <v>0</v>
      </c>
      <c r="K159" s="111"/>
      <c r="L159" s="17"/>
      <c r="M159" s="112" t="s">
        <v>0</v>
      </c>
      <c r="N159" s="78" t="s">
        <v>27</v>
      </c>
      <c r="P159" s="113">
        <f>O159*H159</f>
        <v>0</v>
      </c>
      <c r="Q159" s="113">
        <v>0</v>
      </c>
      <c r="R159" s="113">
        <f>Q159*H159</f>
        <v>0</v>
      </c>
      <c r="S159" s="113">
        <v>0</v>
      </c>
      <c r="T159" s="114">
        <f>S159*H159</f>
        <v>0</v>
      </c>
      <c r="AR159" s="115" t="s">
        <v>93</v>
      </c>
      <c r="AT159" s="115" t="s">
        <v>91</v>
      </c>
      <c r="AU159" s="115" t="s">
        <v>46</v>
      </c>
      <c r="AY159" s="10" t="s">
        <v>90</v>
      </c>
      <c r="BE159" s="33">
        <f>IF(N159="základná",J159,0)</f>
        <v>0</v>
      </c>
      <c r="BF159" s="33">
        <f>IF(N159="znížená",J159,0)</f>
        <v>0</v>
      </c>
      <c r="BG159" s="33">
        <f>IF(N159="zákl. prenesená",J159,0)</f>
        <v>0</v>
      </c>
      <c r="BH159" s="33">
        <f>IF(N159="zníž. prenesená",J159,0)</f>
        <v>0</v>
      </c>
      <c r="BI159" s="33">
        <f>IF(N159="nulová",J159,0)</f>
        <v>0</v>
      </c>
      <c r="BJ159" s="10" t="s">
        <v>46</v>
      </c>
      <c r="BK159" s="33">
        <f>ROUND(I159*H159,2)</f>
        <v>0</v>
      </c>
      <c r="BL159" s="10" t="s">
        <v>93</v>
      </c>
      <c r="BM159" s="115" t="s">
        <v>349</v>
      </c>
    </row>
    <row r="160" spans="2:65" s="1" customFormat="1" ht="24.2" customHeight="1" x14ac:dyDescent="0.2">
      <c r="B160" s="17"/>
      <c r="C160" s="104" t="s">
        <v>104</v>
      </c>
      <c r="D160" s="104" t="s">
        <v>91</v>
      </c>
      <c r="E160" s="105" t="s">
        <v>169</v>
      </c>
      <c r="F160" s="106" t="s">
        <v>170</v>
      </c>
      <c r="G160" s="107" t="s">
        <v>101</v>
      </c>
      <c r="H160" s="108">
        <v>1.792</v>
      </c>
      <c r="I160" s="109"/>
      <c r="J160" s="110">
        <f>ROUND(I160*H160,2)</f>
        <v>0</v>
      </c>
      <c r="K160" s="111"/>
      <c r="L160" s="17"/>
      <c r="M160" s="112" t="s">
        <v>0</v>
      </c>
      <c r="N160" s="78" t="s">
        <v>27</v>
      </c>
      <c r="P160" s="113">
        <f>O160*H160</f>
        <v>0</v>
      </c>
      <c r="Q160" s="113">
        <v>0</v>
      </c>
      <c r="R160" s="113">
        <f>Q160*H160</f>
        <v>0</v>
      </c>
      <c r="S160" s="113">
        <v>0</v>
      </c>
      <c r="T160" s="114">
        <f>S160*H160</f>
        <v>0</v>
      </c>
      <c r="AR160" s="115" t="s">
        <v>93</v>
      </c>
      <c r="AT160" s="115" t="s">
        <v>91</v>
      </c>
      <c r="AU160" s="115" t="s">
        <v>46</v>
      </c>
      <c r="AY160" s="10" t="s">
        <v>90</v>
      </c>
      <c r="BE160" s="33">
        <f>IF(N160="základná",J160,0)</f>
        <v>0</v>
      </c>
      <c r="BF160" s="33">
        <f>IF(N160="znížená",J160,0)</f>
        <v>0</v>
      </c>
      <c r="BG160" s="33">
        <f>IF(N160="zákl. prenesená",J160,0)</f>
        <v>0</v>
      </c>
      <c r="BH160" s="33">
        <f>IF(N160="zníž. prenesená",J160,0)</f>
        <v>0</v>
      </c>
      <c r="BI160" s="33">
        <f>IF(N160="nulová",J160,0)</f>
        <v>0</v>
      </c>
      <c r="BJ160" s="10" t="s">
        <v>46</v>
      </c>
      <c r="BK160" s="33">
        <f>ROUND(I160*H160,2)</f>
        <v>0</v>
      </c>
      <c r="BL160" s="10" t="s">
        <v>93</v>
      </c>
      <c r="BM160" s="115" t="s">
        <v>350</v>
      </c>
    </row>
    <row r="161" spans="2:65" s="1" customFormat="1" ht="24.2" customHeight="1" x14ac:dyDescent="0.2">
      <c r="B161" s="17"/>
      <c r="C161" s="104" t="s">
        <v>105</v>
      </c>
      <c r="D161" s="104" t="s">
        <v>91</v>
      </c>
      <c r="E161" s="105" t="s">
        <v>171</v>
      </c>
      <c r="F161" s="106" t="s">
        <v>172</v>
      </c>
      <c r="G161" s="107" t="s">
        <v>101</v>
      </c>
      <c r="H161" s="108">
        <v>1.792</v>
      </c>
      <c r="I161" s="109"/>
      <c r="J161" s="110">
        <f>ROUND(I161*H161,2)</f>
        <v>0</v>
      </c>
      <c r="K161" s="111"/>
      <c r="L161" s="17"/>
      <c r="M161" s="112" t="s">
        <v>0</v>
      </c>
      <c r="N161" s="78" t="s">
        <v>27</v>
      </c>
      <c r="P161" s="113">
        <f>O161*H161</f>
        <v>0</v>
      </c>
      <c r="Q161" s="113">
        <v>0</v>
      </c>
      <c r="R161" s="113">
        <f>Q161*H161</f>
        <v>0</v>
      </c>
      <c r="S161" s="113">
        <v>0</v>
      </c>
      <c r="T161" s="114">
        <f>S161*H161</f>
        <v>0</v>
      </c>
      <c r="AR161" s="115" t="s">
        <v>93</v>
      </c>
      <c r="AT161" s="115" t="s">
        <v>91</v>
      </c>
      <c r="AU161" s="115" t="s">
        <v>46</v>
      </c>
      <c r="AY161" s="10" t="s">
        <v>90</v>
      </c>
      <c r="BE161" s="33">
        <f>IF(N161="základná",J161,0)</f>
        <v>0</v>
      </c>
      <c r="BF161" s="33">
        <f>IF(N161="znížená",J161,0)</f>
        <v>0</v>
      </c>
      <c r="BG161" s="33">
        <f>IF(N161="zákl. prenesená",J161,0)</f>
        <v>0</v>
      </c>
      <c r="BH161" s="33">
        <f>IF(N161="zníž. prenesená",J161,0)</f>
        <v>0</v>
      </c>
      <c r="BI161" s="33">
        <f>IF(N161="nulová",J161,0)</f>
        <v>0</v>
      </c>
      <c r="BJ161" s="10" t="s">
        <v>46</v>
      </c>
      <c r="BK161" s="33">
        <f>ROUND(I161*H161,2)</f>
        <v>0</v>
      </c>
      <c r="BL161" s="10" t="s">
        <v>93</v>
      </c>
      <c r="BM161" s="115" t="s">
        <v>580</v>
      </c>
    </row>
    <row r="162" spans="2:65" s="6" customFormat="1" ht="22.9" customHeight="1" x14ac:dyDescent="0.2">
      <c r="B162" s="93"/>
      <c r="D162" s="94" t="s">
        <v>43</v>
      </c>
      <c r="E162" s="102" t="s">
        <v>129</v>
      </c>
      <c r="F162" s="102" t="s">
        <v>130</v>
      </c>
      <c r="I162" s="96"/>
      <c r="J162" s="103">
        <f>BK162</f>
        <v>0</v>
      </c>
      <c r="L162" s="93"/>
      <c r="M162" s="97"/>
      <c r="P162" s="98">
        <f>P163</f>
        <v>0</v>
      </c>
      <c r="R162" s="98">
        <f>R163</f>
        <v>0</v>
      </c>
      <c r="T162" s="99">
        <f>T163</f>
        <v>0</v>
      </c>
      <c r="AR162" s="94" t="s">
        <v>45</v>
      </c>
      <c r="AT162" s="100" t="s">
        <v>43</v>
      </c>
      <c r="AU162" s="100" t="s">
        <v>45</v>
      </c>
      <c r="AY162" s="94" t="s">
        <v>90</v>
      </c>
      <c r="BK162" s="101">
        <f>BK163</f>
        <v>0</v>
      </c>
    </row>
    <row r="163" spans="2:65" s="1" customFormat="1" ht="24.2" customHeight="1" x14ac:dyDescent="0.2">
      <c r="B163" s="17"/>
      <c r="C163" s="104" t="s">
        <v>107</v>
      </c>
      <c r="D163" s="104" t="s">
        <v>91</v>
      </c>
      <c r="E163" s="105" t="s">
        <v>351</v>
      </c>
      <c r="F163" s="106" t="s">
        <v>352</v>
      </c>
      <c r="G163" s="107" t="s">
        <v>101</v>
      </c>
      <c r="H163" s="108">
        <v>0.17899999999999999</v>
      </c>
      <c r="I163" s="109"/>
      <c r="J163" s="110">
        <f>ROUND(I163*H163,2)</f>
        <v>0</v>
      </c>
      <c r="K163" s="111"/>
      <c r="L163" s="17"/>
      <c r="M163" s="112" t="s">
        <v>0</v>
      </c>
      <c r="N163" s="78" t="s">
        <v>27</v>
      </c>
      <c r="P163" s="113">
        <f>O163*H163</f>
        <v>0</v>
      </c>
      <c r="Q163" s="113">
        <v>0</v>
      </c>
      <c r="R163" s="113">
        <f>Q163*H163</f>
        <v>0</v>
      </c>
      <c r="S163" s="113">
        <v>0</v>
      </c>
      <c r="T163" s="114">
        <f>S163*H163</f>
        <v>0</v>
      </c>
      <c r="AR163" s="115" t="s">
        <v>93</v>
      </c>
      <c r="AT163" s="115" t="s">
        <v>91</v>
      </c>
      <c r="AU163" s="115" t="s">
        <v>46</v>
      </c>
      <c r="AY163" s="10" t="s">
        <v>90</v>
      </c>
      <c r="BE163" s="33">
        <f>IF(N163="základná",J163,0)</f>
        <v>0</v>
      </c>
      <c r="BF163" s="33">
        <f>IF(N163="znížená",J163,0)</f>
        <v>0</v>
      </c>
      <c r="BG163" s="33">
        <f>IF(N163="zákl. prenesená",J163,0)</f>
        <v>0</v>
      </c>
      <c r="BH163" s="33">
        <f>IF(N163="zníž. prenesená",J163,0)</f>
        <v>0</v>
      </c>
      <c r="BI163" s="33">
        <f>IF(N163="nulová",J163,0)</f>
        <v>0</v>
      </c>
      <c r="BJ163" s="10" t="s">
        <v>46</v>
      </c>
      <c r="BK163" s="33">
        <f>ROUND(I163*H163,2)</f>
        <v>0</v>
      </c>
      <c r="BL163" s="10" t="s">
        <v>93</v>
      </c>
      <c r="BM163" s="115" t="s">
        <v>581</v>
      </c>
    </row>
    <row r="164" spans="2:65" s="6" customFormat="1" ht="25.9" customHeight="1" x14ac:dyDescent="0.2">
      <c r="B164" s="93"/>
      <c r="D164" s="94" t="s">
        <v>43</v>
      </c>
      <c r="E164" s="95" t="s">
        <v>173</v>
      </c>
      <c r="F164" s="95" t="s">
        <v>174</v>
      </c>
      <c r="I164" s="96"/>
      <c r="J164" s="76">
        <f>BK164</f>
        <v>0</v>
      </c>
      <c r="L164" s="93"/>
      <c r="M164" s="97"/>
      <c r="P164" s="98">
        <f>P165+P177+P232+P254</f>
        <v>0</v>
      </c>
      <c r="R164" s="98">
        <f>R165+R177+R232+R254</f>
        <v>0.81825433999999997</v>
      </c>
      <c r="T164" s="99">
        <f>T165+T177+T232+T254</f>
        <v>1.7917562</v>
      </c>
      <c r="AR164" s="94" t="s">
        <v>46</v>
      </c>
      <c r="AT164" s="100" t="s">
        <v>43</v>
      </c>
      <c r="AU164" s="100" t="s">
        <v>44</v>
      </c>
      <c r="AY164" s="94" t="s">
        <v>90</v>
      </c>
      <c r="BK164" s="101">
        <f>BK165+BK177+BK232+BK254</f>
        <v>0</v>
      </c>
    </row>
    <row r="165" spans="2:65" s="6" customFormat="1" ht="22.9" customHeight="1" x14ac:dyDescent="0.2">
      <c r="B165" s="93"/>
      <c r="D165" s="94" t="s">
        <v>43</v>
      </c>
      <c r="E165" s="102" t="s">
        <v>175</v>
      </c>
      <c r="F165" s="102" t="s">
        <v>176</v>
      </c>
      <c r="I165" s="96"/>
      <c r="J165" s="103">
        <f>BK165</f>
        <v>0</v>
      </c>
      <c r="L165" s="93"/>
      <c r="M165" s="97"/>
      <c r="P165" s="98">
        <f>SUM(P166:P176)</f>
        <v>0</v>
      </c>
      <c r="R165" s="98">
        <f>SUM(R166:R176)</f>
        <v>9.6015000000000003E-2</v>
      </c>
      <c r="T165" s="99">
        <f>SUM(T166:T176)</f>
        <v>0.51208000000000009</v>
      </c>
      <c r="AR165" s="94" t="s">
        <v>46</v>
      </c>
      <c r="AT165" s="100" t="s">
        <v>43</v>
      </c>
      <c r="AU165" s="100" t="s">
        <v>45</v>
      </c>
      <c r="AY165" s="94" t="s">
        <v>90</v>
      </c>
      <c r="BK165" s="101">
        <f>SUM(BK166:BK176)</f>
        <v>0</v>
      </c>
    </row>
    <row r="166" spans="2:65" s="1" customFormat="1" ht="37.9" customHeight="1" x14ac:dyDescent="0.2">
      <c r="B166" s="17"/>
      <c r="C166" s="104" t="s">
        <v>108</v>
      </c>
      <c r="D166" s="104" t="s">
        <v>91</v>
      </c>
      <c r="E166" s="105" t="s">
        <v>177</v>
      </c>
      <c r="F166" s="106" t="s">
        <v>178</v>
      </c>
      <c r="G166" s="107" t="s">
        <v>103</v>
      </c>
      <c r="H166" s="108">
        <v>64.010000000000005</v>
      </c>
      <c r="I166" s="109"/>
      <c r="J166" s="110">
        <f>ROUND(I166*H166,2)</f>
        <v>0</v>
      </c>
      <c r="K166" s="111"/>
      <c r="L166" s="17"/>
      <c r="M166" s="112" t="s">
        <v>0</v>
      </c>
      <c r="N166" s="78" t="s">
        <v>27</v>
      </c>
      <c r="P166" s="113">
        <f>O166*H166</f>
        <v>0</v>
      </c>
      <c r="Q166" s="113">
        <v>0</v>
      </c>
      <c r="R166" s="113">
        <f>Q166*H166</f>
        <v>0</v>
      </c>
      <c r="S166" s="113">
        <v>0</v>
      </c>
      <c r="T166" s="114">
        <f>S166*H166</f>
        <v>0</v>
      </c>
      <c r="AR166" s="115" t="s">
        <v>111</v>
      </c>
      <c r="AT166" s="115" t="s">
        <v>91</v>
      </c>
      <c r="AU166" s="115" t="s">
        <v>46</v>
      </c>
      <c r="AY166" s="10" t="s">
        <v>90</v>
      </c>
      <c r="BE166" s="33">
        <f>IF(N166="základná",J166,0)</f>
        <v>0</v>
      </c>
      <c r="BF166" s="33">
        <f>IF(N166="znížená",J166,0)</f>
        <v>0</v>
      </c>
      <c r="BG166" s="33">
        <f>IF(N166="zákl. prenesená",J166,0)</f>
        <v>0</v>
      </c>
      <c r="BH166" s="33">
        <f>IF(N166="zníž. prenesená",J166,0)</f>
        <v>0</v>
      </c>
      <c r="BI166" s="33">
        <f>IF(N166="nulová",J166,0)</f>
        <v>0</v>
      </c>
      <c r="BJ166" s="10" t="s">
        <v>46</v>
      </c>
      <c r="BK166" s="33">
        <f>ROUND(I166*H166,2)</f>
        <v>0</v>
      </c>
      <c r="BL166" s="10" t="s">
        <v>111</v>
      </c>
      <c r="BM166" s="115" t="s">
        <v>353</v>
      </c>
    </row>
    <row r="167" spans="2:65" s="9" customFormat="1" x14ac:dyDescent="0.2">
      <c r="B167" s="156"/>
      <c r="D167" s="128" t="s">
        <v>120</v>
      </c>
      <c r="E167" s="157" t="s">
        <v>0</v>
      </c>
      <c r="F167" s="158" t="s">
        <v>540</v>
      </c>
      <c r="H167" s="157" t="s">
        <v>0</v>
      </c>
      <c r="I167" s="159"/>
      <c r="L167" s="156"/>
      <c r="M167" s="160"/>
      <c r="T167" s="161"/>
      <c r="AT167" s="157" t="s">
        <v>120</v>
      </c>
      <c r="AU167" s="157" t="s">
        <v>46</v>
      </c>
      <c r="AV167" s="9" t="s">
        <v>45</v>
      </c>
      <c r="AW167" s="9" t="s">
        <v>18</v>
      </c>
      <c r="AX167" s="9" t="s">
        <v>44</v>
      </c>
      <c r="AY167" s="157" t="s">
        <v>90</v>
      </c>
    </row>
    <row r="168" spans="2:65" s="7" customFormat="1" x14ac:dyDescent="0.2">
      <c r="B168" s="127"/>
      <c r="D168" s="128" t="s">
        <v>120</v>
      </c>
      <c r="E168" s="134" t="s">
        <v>0</v>
      </c>
      <c r="F168" s="129" t="s">
        <v>582</v>
      </c>
      <c r="H168" s="130">
        <v>46.41</v>
      </c>
      <c r="I168" s="131"/>
      <c r="L168" s="127"/>
      <c r="M168" s="132"/>
      <c r="T168" s="133"/>
      <c r="AT168" s="134" t="s">
        <v>120</v>
      </c>
      <c r="AU168" s="134" t="s">
        <v>46</v>
      </c>
      <c r="AV168" s="7" t="s">
        <v>46</v>
      </c>
      <c r="AW168" s="7" t="s">
        <v>18</v>
      </c>
      <c r="AX168" s="7" t="s">
        <v>44</v>
      </c>
      <c r="AY168" s="134" t="s">
        <v>90</v>
      </c>
    </row>
    <row r="169" spans="2:65" s="7" customFormat="1" x14ac:dyDescent="0.2">
      <c r="B169" s="127"/>
      <c r="D169" s="128" t="s">
        <v>120</v>
      </c>
      <c r="E169" s="134" t="s">
        <v>0</v>
      </c>
      <c r="F169" s="129" t="s">
        <v>583</v>
      </c>
      <c r="H169" s="130">
        <v>17.600000000000001</v>
      </c>
      <c r="I169" s="131"/>
      <c r="L169" s="127"/>
      <c r="M169" s="132"/>
      <c r="T169" s="133"/>
      <c r="AT169" s="134" t="s">
        <v>120</v>
      </c>
      <c r="AU169" s="134" t="s">
        <v>46</v>
      </c>
      <c r="AV169" s="7" t="s">
        <v>46</v>
      </c>
      <c r="AW169" s="7" t="s">
        <v>18</v>
      </c>
      <c r="AX169" s="7" t="s">
        <v>44</v>
      </c>
      <c r="AY169" s="134" t="s">
        <v>90</v>
      </c>
    </row>
    <row r="170" spans="2:65" s="8" customFormat="1" x14ac:dyDescent="0.2">
      <c r="B170" s="149"/>
      <c r="D170" s="128" t="s">
        <v>120</v>
      </c>
      <c r="E170" s="150" t="s">
        <v>327</v>
      </c>
      <c r="F170" s="151" t="s">
        <v>179</v>
      </c>
      <c r="H170" s="152">
        <v>64.010000000000005</v>
      </c>
      <c r="I170" s="153"/>
      <c r="L170" s="149"/>
      <c r="M170" s="154"/>
      <c r="T170" s="155"/>
      <c r="AT170" s="150" t="s">
        <v>120</v>
      </c>
      <c r="AU170" s="150" t="s">
        <v>46</v>
      </c>
      <c r="AV170" s="8" t="s">
        <v>93</v>
      </c>
      <c r="AW170" s="8" t="s">
        <v>18</v>
      </c>
      <c r="AX170" s="8" t="s">
        <v>45</v>
      </c>
      <c r="AY170" s="150" t="s">
        <v>90</v>
      </c>
    </row>
    <row r="171" spans="2:65" s="1" customFormat="1" ht="21.75" customHeight="1" x14ac:dyDescent="0.2">
      <c r="B171" s="17"/>
      <c r="C171" s="116" t="s">
        <v>109</v>
      </c>
      <c r="D171" s="116" t="s">
        <v>106</v>
      </c>
      <c r="E171" s="117" t="s">
        <v>180</v>
      </c>
      <c r="F171" s="118" t="s">
        <v>181</v>
      </c>
      <c r="G171" s="119" t="s">
        <v>97</v>
      </c>
      <c r="H171" s="120">
        <v>512.08000000000004</v>
      </c>
      <c r="I171" s="121"/>
      <c r="J171" s="122">
        <f>ROUND(I171*H171,2)</f>
        <v>0</v>
      </c>
      <c r="K171" s="123"/>
      <c r="L171" s="124"/>
      <c r="M171" s="125" t="s">
        <v>0</v>
      </c>
      <c r="N171" s="126" t="s">
        <v>27</v>
      </c>
      <c r="P171" s="113">
        <f>O171*H171</f>
        <v>0</v>
      </c>
      <c r="Q171" s="113">
        <v>1.4999999999999999E-4</v>
      </c>
      <c r="R171" s="113">
        <f>Q171*H171</f>
        <v>7.6812000000000005E-2</v>
      </c>
      <c r="S171" s="113">
        <v>0</v>
      </c>
      <c r="T171" s="114">
        <f>S171*H171</f>
        <v>0</v>
      </c>
      <c r="AR171" s="115" t="s">
        <v>182</v>
      </c>
      <c r="AT171" s="115" t="s">
        <v>106</v>
      </c>
      <c r="AU171" s="115" t="s">
        <v>46</v>
      </c>
      <c r="AY171" s="10" t="s">
        <v>90</v>
      </c>
      <c r="BE171" s="33">
        <f>IF(N171="základná",J171,0)</f>
        <v>0</v>
      </c>
      <c r="BF171" s="33">
        <f>IF(N171="znížená",J171,0)</f>
        <v>0</v>
      </c>
      <c r="BG171" s="33">
        <f>IF(N171="zákl. prenesená",J171,0)</f>
        <v>0</v>
      </c>
      <c r="BH171" s="33">
        <f>IF(N171="zníž. prenesená",J171,0)</f>
        <v>0</v>
      </c>
      <c r="BI171" s="33">
        <f>IF(N171="nulová",J171,0)</f>
        <v>0</v>
      </c>
      <c r="BJ171" s="10" t="s">
        <v>46</v>
      </c>
      <c r="BK171" s="33">
        <f>ROUND(I171*H171,2)</f>
        <v>0</v>
      </c>
      <c r="BL171" s="10" t="s">
        <v>111</v>
      </c>
      <c r="BM171" s="115" t="s">
        <v>355</v>
      </c>
    </row>
    <row r="172" spans="2:65" s="1" customFormat="1" ht="24.2" customHeight="1" x14ac:dyDescent="0.2">
      <c r="B172" s="17"/>
      <c r="C172" s="116" t="s">
        <v>110</v>
      </c>
      <c r="D172" s="116" t="s">
        <v>106</v>
      </c>
      <c r="E172" s="117" t="s">
        <v>183</v>
      </c>
      <c r="F172" s="118" t="s">
        <v>184</v>
      </c>
      <c r="G172" s="119" t="s">
        <v>103</v>
      </c>
      <c r="H172" s="120">
        <v>64.010000000000005</v>
      </c>
      <c r="I172" s="121"/>
      <c r="J172" s="122">
        <f>ROUND(I172*H172,2)</f>
        <v>0</v>
      </c>
      <c r="K172" s="123"/>
      <c r="L172" s="124"/>
      <c r="M172" s="125" t="s">
        <v>0</v>
      </c>
      <c r="N172" s="126" t="s">
        <v>27</v>
      </c>
      <c r="P172" s="113">
        <f>O172*H172</f>
        <v>0</v>
      </c>
      <c r="Q172" s="113">
        <v>2.9999999999999997E-4</v>
      </c>
      <c r="R172" s="113">
        <f>Q172*H172</f>
        <v>1.9203000000000001E-2</v>
      </c>
      <c r="S172" s="113">
        <v>0</v>
      </c>
      <c r="T172" s="114">
        <f>S172*H172</f>
        <v>0</v>
      </c>
      <c r="AR172" s="115" t="s">
        <v>182</v>
      </c>
      <c r="AT172" s="115" t="s">
        <v>106</v>
      </c>
      <c r="AU172" s="115" t="s">
        <v>46</v>
      </c>
      <c r="AY172" s="10" t="s">
        <v>90</v>
      </c>
      <c r="BE172" s="33">
        <f>IF(N172="základná",J172,0)</f>
        <v>0</v>
      </c>
      <c r="BF172" s="33">
        <f>IF(N172="znížená",J172,0)</f>
        <v>0</v>
      </c>
      <c r="BG172" s="33">
        <f>IF(N172="zákl. prenesená",J172,0)</f>
        <v>0</v>
      </c>
      <c r="BH172" s="33">
        <f>IF(N172="zníž. prenesená",J172,0)</f>
        <v>0</v>
      </c>
      <c r="BI172" s="33">
        <f>IF(N172="nulová",J172,0)</f>
        <v>0</v>
      </c>
      <c r="BJ172" s="10" t="s">
        <v>46</v>
      </c>
      <c r="BK172" s="33">
        <f>ROUND(I172*H172,2)</f>
        <v>0</v>
      </c>
      <c r="BL172" s="10" t="s">
        <v>111</v>
      </c>
      <c r="BM172" s="115" t="s">
        <v>356</v>
      </c>
    </row>
    <row r="173" spans="2:65" s="1" customFormat="1" ht="24.2" customHeight="1" x14ac:dyDescent="0.2">
      <c r="B173" s="17"/>
      <c r="C173" s="104" t="s">
        <v>111</v>
      </c>
      <c r="D173" s="104" t="s">
        <v>91</v>
      </c>
      <c r="E173" s="105" t="s">
        <v>185</v>
      </c>
      <c r="F173" s="106" t="s">
        <v>186</v>
      </c>
      <c r="G173" s="107" t="s">
        <v>103</v>
      </c>
      <c r="H173" s="108">
        <v>64.010000000000005</v>
      </c>
      <c r="I173" s="109"/>
      <c r="J173" s="110">
        <f>ROUND(I173*H173,2)</f>
        <v>0</v>
      </c>
      <c r="K173" s="111"/>
      <c r="L173" s="17"/>
      <c r="M173" s="112" t="s">
        <v>0</v>
      </c>
      <c r="N173" s="78" t="s">
        <v>27</v>
      </c>
      <c r="P173" s="113">
        <f>O173*H173</f>
        <v>0</v>
      </c>
      <c r="Q173" s="113">
        <v>0</v>
      </c>
      <c r="R173" s="113">
        <f>Q173*H173</f>
        <v>0</v>
      </c>
      <c r="S173" s="113">
        <v>8.0000000000000002E-3</v>
      </c>
      <c r="T173" s="114">
        <f>S173*H173</f>
        <v>0.51208000000000009</v>
      </c>
      <c r="AR173" s="115" t="s">
        <v>111</v>
      </c>
      <c r="AT173" s="115" t="s">
        <v>91</v>
      </c>
      <c r="AU173" s="115" t="s">
        <v>46</v>
      </c>
      <c r="AY173" s="10" t="s">
        <v>90</v>
      </c>
      <c r="BE173" s="33">
        <f>IF(N173="základná",J173,0)</f>
        <v>0</v>
      </c>
      <c r="BF173" s="33">
        <f>IF(N173="znížená",J173,0)</f>
        <v>0</v>
      </c>
      <c r="BG173" s="33">
        <f>IF(N173="zákl. prenesená",J173,0)</f>
        <v>0</v>
      </c>
      <c r="BH173" s="33">
        <f>IF(N173="zníž. prenesená",J173,0)</f>
        <v>0</v>
      </c>
      <c r="BI173" s="33">
        <f>IF(N173="nulová",J173,0)</f>
        <v>0</v>
      </c>
      <c r="BJ173" s="10" t="s">
        <v>46</v>
      </c>
      <c r="BK173" s="33">
        <f>ROUND(I173*H173,2)</f>
        <v>0</v>
      </c>
      <c r="BL173" s="10" t="s">
        <v>111</v>
      </c>
      <c r="BM173" s="115" t="s">
        <v>357</v>
      </c>
    </row>
    <row r="174" spans="2:65" s="7" customFormat="1" x14ac:dyDescent="0.2">
      <c r="B174" s="127"/>
      <c r="D174" s="128" t="s">
        <v>120</v>
      </c>
      <c r="E174" s="134" t="s">
        <v>0</v>
      </c>
      <c r="F174" s="129" t="s">
        <v>327</v>
      </c>
      <c r="H174" s="130">
        <v>64.010000000000005</v>
      </c>
      <c r="I174" s="131"/>
      <c r="L174" s="127"/>
      <c r="M174" s="132"/>
      <c r="T174" s="133"/>
      <c r="AT174" s="134" t="s">
        <v>120</v>
      </c>
      <c r="AU174" s="134" t="s">
        <v>46</v>
      </c>
      <c r="AV174" s="7" t="s">
        <v>46</v>
      </c>
      <c r="AW174" s="7" t="s">
        <v>18</v>
      </c>
      <c r="AX174" s="7" t="s">
        <v>44</v>
      </c>
      <c r="AY174" s="134" t="s">
        <v>90</v>
      </c>
    </row>
    <row r="175" spans="2:65" s="8" customFormat="1" x14ac:dyDescent="0.2">
      <c r="B175" s="149"/>
      <c r="D175" s="128" t="s">
        <v>120</v>
      </c>
      <c r="E175" s="150" t="s">
        <v>0</v>
      </c>
      <c r="F175" s="151" t="s">
        <v>179</v>
      </c>
      <c r="H175" s="152">
        <v>64.010000000000005</v>
      </c>
      <c r="I175" s="153"/>
      <c r="L175" s="149"/>
      <c r="M175" s="154"/>
      <c r="T175" s="155"/>
      <c r="AT175" s="150" t="s">
        <v>120</v>
      </c>
      <c r="AU175" s="150" t="s">
        <v>46</v>
      </c>
      <c r="AV175" s="8" t="s">
        <v>93</v>
      </c>
      <c r="AW175" s="8" t="s">
        <v>18</v>
      </c>
      <c r="AX175" s="8" t="s">
        <v>45</v>
      </c>
      <c r="AY175" s="150" t="s">
        <v>90</v>
      </c>
    </row>
    <row r="176" spans="2:65" s="1" customFormat="1" ht="24.2" customHeight="1" x14ac:dyDescent="0.2">
      <c r="B176" s="17"/>
      <c r="C176" s="104" t="s">
        <v>112</v>
      </c>
      <c r="D176" s="104" t="s">
        <v>91</v>
      </c>
      <c r="E176" s="105" t="s">
        <v>187</v>
      </c>
      <c r="F176" s="106" t="s">
        <v>188</v>
      </c>
      <c r="G176" s="107" t="s">
        <v>189</v>
      </c>
      <c r="H176" s="108"/>
      <c r="I176" s="109"/>
      <c r="J176" s="110">
        <f>ROUND(I176*H176,2)</f>
        <v>0</v>
      </c>
      <c r="K176" s="111"/>
      <c r="L176" s="17"/>
      <c r="M176" s="112" t="s">
        <v>0</v>
      </c>
      <c r="N176" s="78" t="s">
        <v>27</v>
      </c>
      <c r="P176" s="113">
        <f>O176*H176</f>
        <v>0</v>
      </c>
      <c r="Q176" s="113">
        <v>0</v>
      </c>
      <c r="R176" s="113">
        <f>Q176*H176</f>
        <v>0</v>
      </c>
      <c r="S176" s="113">
        <v>0</v>
      </c>
      <c r="T176" s="114">
        <f>S176*H176</f>
        <v>0</v>
      </c>
      <c r="AR176" s="115" t="s">
        <v>111</v>
      </c>
      <c r="AT176" s="115" t="s">
        <v>91</v>
      </c>
      <c r="AU176" s="115" t="s">
        <v>46</v>
      </c>
      <c r="AY176" s="10" t="s">
        <v>90</v>
      </c>
      <c r="BE176" s="33">
        <f>IF(N176="základná",J176,0)</f>
        <v>0</v>
      </c>
      <c r="BF176" s="33">
        <f>IF(N176="znížená",J176,0)</f>
        <v>0</v>
      </c>
      <c r="BG176" s="33">
        <f>IF(N176="zákl. prenesená",J176,0)</f>
        <v>0</v>
      </c>
      <c r="BH176" s="33">
        <f>IF(N176="zníž. prenesená",J176,0)</f>
        <v>0</v>
      </c>
      <c r="BI176" s="33">
        <f>IF(N176="nulová",J176,0)</f>
        <v>0</v>
      </c>
      <c r="BJ176" s="10" t="s">
        <v>46</v>
      </c>
      <c r="BK176" s="33">
        <f>ROUND(I176*H176,2)</f>
        <v>0</v>
      </c>
      <c r="BL176" s="10" t="s">
        <v>111</v>
      </c>
      <c r="BM176" s="115" t="s">
        <v>358</v>
      </c>
    </row>
    <row r="177" spans="2:65" s="6" customFormat="1" ht="22.9" customHeight="1" x14ac:dyDescent="0.2">
      <c r="B177" s="93"/>
      <c r="D177" s="94" t="s">
        <v>43</v>
      </c>
      <c r="E177" s="102" t="s">
        <v>190</v>
      </c>
      <c r="F177" s="102" t="s">
        <v>191</v>
      </c>
      <c r="I177" s="96"/>
      <c r="J177" s="103">
        <f>BK177</f>
        <v>0</v>
      </c>
      <c r="L177" s="93"/>
      <c r="M177" s="97"/>
      <c r="P177" s="98">
        <f>SUM(P178:P231)</f>
        <v>0</v>
      </c>
      <c r="R177" s="98">
        <f>SUM(R178:R231)</f>
        <v>0.64888782</v>
      </c>
      <c r="T177" s="99">
        <f>SUM(T178:T231)</f>
        <v>0.53969999999999996</v>
      </c>
      <c r="AR177" s="94" t="s">
        <v>46</v>
      </c>
      <c r="AT177" s="100" t="s">
        <v>43</v>
      </c>
      <c r="AU177" s="100" t="s">
        <v>45</v>
      </c>
      <c r="AY177" s="94" t="s">
        <v>90</v>
      </c>
      <c r="BK177" s="101">
        <f>SUM(BK178:BK231)</f>
        <v>0</v>
      </c>
    </row>
    <row r="178" spans="2:65" s="1" customFormat="1" ht="37.9" customHeight="1" x14ac:dyDescent="0.2">
      <c r="B178" s="17"/>
      <c r="C178" s="104" t="s">
        <v>113</v>
      </c>
      <c r="D178" s="104" t="s">
        <v>91</v>
      </c>
      <c r="E178" s="105" t="s">
        <v>329</v>
      </c>
      <c r="F178" s="106" t="s">
        <v>330</v>
      </c>
      <c r="G178" s="107" t="s">
        <v>92</v>
      </c>
      <c r="H178" s="108">
        <v>73.709999999999994</v>
      </c>
      <c r="I178" s="109"/>
      <c r="J178" s="110">
        <f>ROUND(I178*H178,2)</f>
        <v>0</v>
      </c>
      <c r="K178" s="111"/>
      <c r="L178" s="17"/>
      <c r="M178" s="112" t="s">
        <v>0</v>
      </c>
      <c r="N178" s="78" t="s">
        <v>27</v>
      </c>
      <c r="P178" s="113">
        <f>O178*H178</f>
        <v>0</v>
      </c>
      <c r="Q178" s="113">
        <v>0</v>
      </c>
      <c r="R178" s="113">
        <f>Q178*H178</f>
        <v>0</v>
      </c>
      <c r="S178" s="113">
        <v>0</v>
      </c>
      <c r="T178" s="114">
        <f>S178*H178</f>
        <v>0</v>
      </c>
      <c r="AR178" s="115" t="s">
        <v>111</v>
      </c>
      <c r="AT178" s="115" t="s">
        <v>91</v>
      </c>
      <c r="AU178" s="115" t="s">
        <v>46</v>
      </c>
      <c r="AY178" s="10" t="s">
        <v>90</v>
      </c>
      <c r="BE178" s="33">
        <f>IF(N178="základná",J178,0)</f>
        <v>0</v>
      </c>
      <c r="BF178" s="33">
        <f>IF(N178="znížená",J178,0)</f>
        <v>0</v>
      </c>
      <c r="BG178" s="33">
        <f>IF(N178="zákl. prenesená",J178,0)</f>
        <v>0</v>
      </c>
      <c r="BH178" s="33">
        <f>IF(N178="zníž. prenesená",J178,0)</f>
        <v>0</v>
      </c>
      <c r="BI178" s="33">
        <f>IF(N178="nulová",J178,0)</f>
        <v>0</v>
      </c>
      <c r="BJ178" s="10" t="s">
        <v>46</v>
      </c>
      <c r="BK178" s="33">
        <f>ROUND(I178*H178,2)</f>
        <v>0</v>
      </c>
      <c r="BL178" s="10" t="s">
        <v>111</v>
      </c>
      <c r="BM178" s="115" t="s">
        <v>359</v>
      </c>
    </row>
    <row r="179" spans="2:65" s="7" customFormat="1" x14ac:dyDescent="0.2">
      <c r="B179" s="127"/>
      <c r="D179" s="128" t="s">
        <v>120</v>
      </c>
      <c r="E179" s="134" t="s">
        <v>0</v>
      </c>
      <c r="F179" s="129" t="s">
        <v>584</v>
      </c>
      <c r="H179" s="130">
        <v>73.709999999999994</v>
      </c>
      <c r="I179" s="131"/>
      <c r="L179" s="127"/>
      <c r="M179" s="132"/>
      <c r="T179" s="133"/>
      <c r="AT179" s="134" t="s">
        <v>120</v>
      </c>
      <c r="AU179" s="134" t="s">
        <v>46</v>
      </c>
      <c r="AV179" s="7" t="s">
        <v>46</v>
      </c>
      <c r="AW179" s="7" t="s">
        <v>18</v>
      </c>
      <c r="AX179" s="7" t="s">
        <v>44</v>
      </c>
      <c r="AY179" s="134" t="s">
        <v>90</v>
      </c>
    </row>
    <row r="180" spans="2:65" s="8" customFormat="1" x14ac:dyDescent="0.2">
      <c r="B180" s="149"/>
      <c r="D180" s="128" t="s">
        <v>120</v>
      </c>
      <c r="E180" s="150" t="s">
        <v>326</v>
      </c>
      <c r="F180" s="151" t="s">
        <v>179</v>
      </c>
      <c r="H180" s="152">
        <v>73.709999999999994</v>
      </c>
      <c r="I180" s="153"/>
      <c r="L180" s="149"/>
      <c r="M180" s="154"/>
      <c r="T180" s="155"/>
      <c r="AT180" s="150" t="s">
        <v>120</v>
      </c>
      <c r="AU180" s="150" t="s">
        <v>46</v>
      </c>
      <c r="AV180" s="8" t="s">
        <v>93</v>
      </c>
      <c r="AW180" s="8" t="s">
        <v>18</v>
      </c>
      <c r="AX180" s="8" t="s">
        <v>45</v>
      </c>
      <c r="AY180" s="150" t="s">
        <v>90</v>
      </c>
    </row>
    <row r="181" spans="2:65" s="1" customFormat="1" ht="24.2" customHeight="1" x14ac:dyDescent="0.2">
      <c r="B181" s="17"/>
      <c r="C181" s="116" t="s">
        <v>114</v>
      </c>
      <c r="D181" s="116" t="s">
        <v>106</v>
      </c>
      <c r="E181" s="117" t="s">
        <v>194</v>
      </c>
      <c r="F181" s="118" t="s">
        <v>195</v>
      </c>
      <c r="G181" s="119" t="s">
        <v>92</v>
      </c>
      <c r="H181" s="120">
        <v>84.766999999999996</v>
      </c>
      <c r="I181" s="121"/>
      <c r="J181" s="122">
        <f>ROUND(I181*H181,2)</f>
        <v>0</v>
      </c>
      <c r="K181" s="123"/>
      <c r="L181" s="124"/>
      <c r="M181" s="125" t="s">
        <v>0</v>
      </c>
      <c r="N181" s="126" t="s">
        <v>27</v>
      </c>
      <c r="P181" s="113">
        <f>O181*H181</f>
        <v>0</v>
      </c>
      <c r="Q181" s="113">
        <v>1.9E-3</v>
      </c>
      <c r="R181" s="113">
        <f>Q181*H181</f>
        <v>0.16105729999999999</v>
      </c>
      <c r="S181" s="113">
        <v>0</v>
      </c>
      <c r="T181" s="114">
        <f>S181*H181</f>
        <v>0</v>
      </c>
      <c r="AR181" s="115" t="s">
        <v>182</v>
      </c>
      <c r="AT181" s="115" t="s">
        <v>106</v>
      </c>
      <c r="AU181" s="115" t="s">
        <v>46</v>
      </c>
      <c r="AY181" s="10" t="s">
        <v>90</v>
      </c>
      <c r="BE181" s="33">
        <f>IF(N181="základná",J181,0)</f>
        <v>0</v>
      </c>
      <c r="BF181" s="33">
        <f>IF(N181="znížená",J181,0)</f>
        <v>0</v>
      </c>
      <c r="BG181" s="33">
        <f>IF(N181="zákl. prenesená",J181,0)</f>
        <v>0</v>
      </c>
      <c r="BH181" s="33">
        <f>IF(N181="zníž. prenesená",J181,0)</f>
        <v>0</v>
      </c>
      <c r="BI181" s="33">
        <f>IF(N181="nulová",J181,0)</f>
        <v>0</v>
      </c>
      <c r="BJ181" s="10" t="s">
        <v>46</v>
      </c>
      <c r="BK181" s="33">
        <f>ROUND(I181*H181,2)</f>
        <v>0</v>
      </c>
      <c r="BL181" s="10" t="s">
        <v>111</v>
      </c>
      <c r="BM181" s="115" t="s">
        <v>360</v>
      </c>
    </row>
    <row r="182" spans="2:65" s="1" customFormat="1" ht="21.75" customHeight="1" x14ac:dyDescent="0.2">
      <c r="B182" s="17"/>
      <c r="C182" s="116" t="s">
        <v>2</v>
      </c>
      <c r="D182" s="116" t="s">
        <v>106</v>
      </c>
      <c r="E182" s="117" t="s">
        <v>180</v>
      </c>
      <c r="F182" s="118" t="s">
        <v>181</v>
      </c>
      <c r="G182" s="119" t="s">
        <v>97</v>
      </c>
      <c r="H182" s="120">
        <v>231.44900000000001</v>
      </c>
      <c r="I182" s="121"/>
      <c r="J182" s="122">
        <f>ROUND(I182*H182,2)</f>
        <v>0</v>
      </c>
      <c r="K182" s="123"/>
      <c r="L182" s="124"/>
      <c r="M182" s="125" t="s">
        <v>0</v>
      </c>
      <c r="N182" s="126" t="s">
        <v>27</v>
      </c>
      <c r="P182" s="113">
        <f>O182*H182</f>
        <v>0</v>
      </c>
      <c r="Q182" s="113">
        <v>1.4999999999999999E-4</v>
      </c>
      <c r="R182" s="113">
        <f>Q182*H182</f>
        <v>3.4717350000000001E-2</v>
      </c>
      <c r="S182" s="113">
        <v>0</v>
      </c>
      <c r="T182" s="114">
        <f>S182*H182</f>
        <v>0</v>
      </c>
      <c r="AR182" s="115" t="s">
        <v>182</v>
      </c>
      <c r="AT182" s="115" t="s">
        <v>106</v>
      </c>
      <c r="AU182" s="115" t="s">
        <v>46</v>
      </c>
      <c r="AY182" s="10" t="s">
        <v>90</v>
      </c>
      <c r="BE182" s="33">
        <f>IF(N182="základná",J182,0)</f>
        <v>0</v>
      </c>
      <c r="BF182" s="33">
        <f>IF(N182="znížená",J182,0)</f>
        <v>0</v>
      </c>
      <c r="BG182" s="33">
        <f>IF(N182="zákl. prenesená",J182,0)</f>
        <v>0</v>
      </c>
      <c r="BH182" s="33">
        <f>IF(N182="zníž. prenesená",J182,0)</f>
        <v>0</v>
      </c>
      <c r="BI182" s="33">
        <f>IF(N182="nulová",J182,0)</f>
        <v>0</v>
      </c>
      <c r="BJ182" s="10" t="s">
        <v>46</v>
      </c>
      <c r="BK182" s="33">
        <f>ROUND(I182*H182,2)</f>
        <v>0</v>
      </c>
      <c r="BL182" s="10" t="s">
        <v>111</v>
      </c>
      <c r="BM182" s="115" t="s">
        <v>361</v>
      </c>
    </row>
    <row r="183" spans="2:65" s="1" customFormat="1" ht="24.2" customHeight="1" x14ac:dyDescent="0.2">
      <c r="B183" s="17"/>
      <c r="C183" s="104" t="s">
        <v>117</v>
      </c>
      <c r="D183" s="104" t="s">
        <v>91</v>
      </c>
      <c r="E183" s="105" t="s">
        <v>192</v>
      </c>
      <c r="F183" s="106" t="s">
        <v>193</v>
      </c>
      <c r="G183" s="107" t="s">
        <v>92</v>
      </c>
      <c r="H183" s="108">
        <v>73.709999999999994</v>
      </c>
      <c r="I183" s="109"/>
      <c r="J183" s="110">
        <f>ROUND(I183*H183,2)</f>
        <v>0</v>
      </c>
      <c r="K183" s="111"/>
      <c r="L183" s="17"/>
      <c r="M183" s="112" t="s">
        <v>0</v>
      </c>
      <c r="N183" s="78" t="s">
        <v>27</v>
      </c>
      <c r="P183" s="113">
        <f>O183*H183</f>
        <v>0</v>
      </c>
      <c r="Q183" s="113">
        <v>0</v>
      </c>
      <c r="R183" s="113">
        <f>Q183*H183</f>
        <v>0</v>
      </c>
      <c r="S183" s="113">
        <v>6.0000000000000001E-3</v>
      </c>
      <c r="T183" s="114">
        <f>S183*H183</f>
        <v>0.44225999999999999</v>
      </c>
      <c r="AR183" s="115" t="s">
        <v>111</v>
      </c>
      <c r="AT183" s="115" t="s">
        <v>91</v>
      </c>
      <c r="AU183" s="115" t="s">
        <v>46</v>
      </c>
      <c r="AY183" s="10" t="s">
        <v>90</v>
      </c>
      <c r="BE183" s="33">
        <f>IF(N183="základná",J183,0)</f>
        <v>0</v>
      </c>
      <c r="BF183" s="33">
        <f>IF(N183="znížená",J183,0)</f>
        <v>0</v>
      </c>
      <c r="BG183" s="33">
        <f>IF(N183="zákl. prenesená",J183,0)</f>
        <v>0</v>
      </c>
      <c r="BH183" s="33">
        <f>IF(N183="zníž. prenesená",J183,0)</f>
        <v>0</v>
      </c>
      <c r="BI183" s="33">
        <f>IF(N183="nulová",J183,0)</f>
        <v>0</v>
      </c>
      <c r="BJ183" s="10" t="s">
        <v>46</v>
      </c>
      <c r="BK183" s="33">
        <f>ROUND(I183*H183,2)</f>
        <v>0</v>
      </c>
      <c r="BL183" s="10" t="s">
        <v>111</v>
      </c>
      <c r="BM183" s="115" t="s">
        <v>585</v>
      </c>
    </row>
    <row r="184" spans="2:65" s="7" customFormat="1" x14ac:dyDescent="0.2">
      <c r="B184" s="127"/>
      <c r="D184" s="128" t="s">
        <v>120</v>
      </c>
      <c r="E184" s="134" t="s">
        <v>0</v>
      </c>
      <c r="F184" s="129" t="s">
        <v>326</v>
      </c>
      <c r="H184" s="130">
        <v>73.709999999999994</v>
      </c>
      <c r="I184" s="131"/>
      <c r="L184" s="127"/>
      <c r="M184" s="132"/>
      <c r="T184" s="133"/>
      <c r="AT184" s="134" t="s">
        <v>120</v>
      </c>
      <c r="AU184" s="134" t="s">
        <v>46</v>
      </c>
      <c r="AV184" s="7" t="s">
        <v>46</v>
      </c>
      <c r="AW184" s="7" t="s">
        <v>18</v>
      </c>
      <c r="AX184" s="7" t="s">
        <v>44</v>
      </c>
      <c r="AY184" s="134" t="s">
        <v>90</v>
      </c>
    </row>
    <row r="185" spans="2:65" s="8" customFormat="1" x14ac:dyDescent="0.2">
      <c r="B185" s="149"/>
      <c r="D185" s="128" t="s">
        <v>120</v>
      </c>
      <c r="E185" s="150" t="s">
        <v>0</v>
      </c>
      <c r="F185" s="151" t="s">
        <v>179</v>
      </c>
      <c r="H185" s="152">
        <v>73.709999999999994</v>
      </c>
      <c r="I185" s="153"/>
      <c r="L185" s="149"/>
      <c r="M185" s="154"/>
      <c r="T185" s="155"/>
      <c r="AT185" s="150" t="s">
        <v>120</v>
      </c>
      <c r="AU185" s="150" t="s">
        <v>46</v>
      </c>
      <c r="AV185" s="8" t="s">
        <v>93</v>
      </c>
      <c r="AW185" s="8" t="s">
        <v>18</v>
      </c>
      <c r="AX185" s="8" t="s">
        <v>45</v>
      </c>
      <c r="AY185" s="150" t="s">
        <v>90</v>
      </c>
    </row>
    <row r="186" spans="2:65" s="1" customFormat="1" ht="44.25" customHeight="1" x14ac:dyDescent="0.2">
      <c r="B186" s="17"/>
      <c r="C186" s="104" t="s">
        <v>121</v>
      </c>
      <c r="D186" s="104" t="s">
        <v>91</v>
      </c>
      <c r="E186" s="105" t="s">
        <v>196</v>
      </c>
      <c r="F186" s="106" t="s">
        <v>197</v>
      </c>
      <c r="G186" s="107" t="s">
        <v>92</v>
      </c>
      <c r="H186" s="108">
        <v>70.411000000000001</v>
      </c>
      <c r="I186" s="109"/>
      <c r="J186" s="110">
        <f>ROUND(I186*H186,2)</f>
        <v>0</v>
      </c>
      <c r="K186" s="111"/>
      <c r="L186" s="17"/>
      <c r="M186" s="112" t="s">
        <v>0</v>
      </c>
      <c r="N186" s="78" t="s">
        <v>27</v>
      </c>
      <c r="P186" s="113">
        <f>O186*H186</f>
        <v>0</v>
      </c>
      <c r="Q186" s="113">
        <v>0</v>
      </c>
      <c r="R186" s="113">
        <f>Q186*H186</f>
        <v>0</v>
      </c>
      <c r="S186" s="113">
        <v>0</v>
      </c>
      <c r="T186" s="114">
        <f>S186*H186</f>
        <v>0</v>
      </c>
      <c r="AR186" s="115" t="s">
        <v>111</v>
      </c>
      <c r="AT186" s="115" t="s">
        <v>91</v>
      </c>
      <c r="AU186" s="115" t="s">
        <v>46</v>
      </c>
      <c r="AY186" s="10" t="s">
        <v>90</v>
      </c>
      <c r="BE186" s="33">
        <f>IF(N186="základná",J186,0)</f>
        <v>0</v>
      </c>
      <c r="BF186" s="33">
        <f>IF(N186="znížená",J186,0)</f>
        <v>0</v>
      </c>
      <c r="BG186" s="33">
        <f>IF(N186="zákl. prenesená",J186,0)</f>
        <v>0</v>
      </c>
      <c r="BH186" s="33">
        <f>IF(N186="zníž. prenesená",J186,0)</f>
        <v>0</v>
      </c>
      <c r="BI186" s="33">
        <f>IF(N186="nulová",J186,0)</f>
        <v>0</v>
      </c>
      <c r="BJ186" s="10" t="s">
        <v>46</v>
      </c>
      <c r="BK186" s="33">
        <f>ROUND(I186*H186,2)</f>
        <v>0</v>
      </c>
      <c r="BL186" s="10" t="s">
        <v>111</v>
      </c>
      <c r="BM186" s="115" t="s">
        <v>362</v>
      </c>
    </row>
    <row r="187" spans="2:65" s="7" customFormat="1" x14ac:dyDescent="0.2">
      <c r="B187" s="127"/>
      <c r="D187" s="128" t="s">
        <v>120</v>
      </c>
      <c r="E187" s="134" t="s">
        <v>0</v>
      </c>
      <c r="F187" s="129" t="s">
        <v>363</v>
      </c>
      <c r="H187" s="130">
        <v>70.411000000000001</v>
      </c>
      <c r="I187" s="131"/>
      <c r="L187" s="127"/>
      <c r="M187" s="132"/>
      <c r="T187" s="133"/>
      <c r="AT187" s="134" t="s">
        <v>120</v>
      </c>
      <c r="AU187" s="134" t="s">
        <v>46</v>
      </c>
      <c r="AV187" s="7" t="s">
        <v>46</v>
      </c>
      <c r="AW187" s="7" t="s">
        <v>18</v>
      </c>
      <c r="AX187" s="7" t="s">
        <v>44</v>
      </c>
      <c r="AY187" s="134" t="s">
        <v>90</v>
      </c>
    </row>
    <row r="188" spans="2:65" s="8" customFormat="1" x14ac:dyDescent="0.2">
      <c r="B188" s="149"/>
      <c r="D188" s="128" t="s">
        <v>120</v>
      </c>
      <c r="E188" s="150" t="s">
        <v>0</v>
      </c>
      <c r="F188" s="151" t="s">
        <v>179</v>
      </c>
      <c r="H188" s="152">
        <v>70.411000000000001</v>
      </c>
      <c r="I188" s="153"/>
      <c r="L188" s="149"/>
      <c r="M188" s="154"/>
      <c r="T188" s="155"/>
      <c r="AT188" s="150" t="s">
        <v>120</v>
      </c>
      <c r="AU188" s="150" t="s">
        <v>46</v>
      </c>
      <c r="AV188" s="8" t="s">
        <v>93</v>
      </c>
      <c r="AW188" s="8" t="s">
        <v>18</v>
      </c>
      <c r="AX188" s="8" t="s">
        <v>45</v>
      </c>
      <c r="AY188" s="150" t="s">
        <v>90</v>
      </c>
    </row>
    <row r="189" spans="2:65" s="1" customFormat="1" ht="24.2" customHeight="1" x14ac:dyDescent="0.2">
      <c r="B189" s="17"/>
      <c r="C189" s="116" t="s">
        <v>124</v>
      </c>
      <c r="D189" s="116" t="s">
        <v>106</v>
      </c>
      <c r="E189" s="117" t="s">
        <v>194</v>
      </c>
      <c r="F189" s="118" t="s">
        <v>195</v>
      </c>
      <c r="G189" s="119" t="s">
        <v>92</v>
      </c>
      <c r="H189" s="120">
        <v>80.972999999999999</v>
      </c>
      <c r="I189" s="121"/>
      <c r="J189" s="122">
        <f>ROUND(I189*H189,2)</f>
        <v>0</v>
      </c>
      <c r="K189" s="123"/>
      <c r="L189" s="124"/>
      <c r="M189" s="125" t="s">
        <v>0</v>
      </c>
      <c r="N189" s="126" t="s">
        <v>27</v>
      </c>
      <c r="P189" s="113">
        <f>O189*H189</f>
        <v>0</v>
      </c>
      <c r="Q189" s="113">
        <v>1.9E-3</v>
      </c>
      <c r="R189" s="113">
        <f>Q189*H189</f>
        <v>0.1538487</v>
      </c>
      <c r="S189" s="113">
        <v>0</v>
      </c>
      <c r="T189" s="114">
        <f>S189*H189</f>
        <v>0</v>
      </c>
      <c r="AR189" s="115" t="s">
        <v>182</v>
      </c>
      <c r="AT189" s="115" t="s">
        <v>106</v>
      </c>
      <c r="AU189" s="115" t="s">
        <v>46</v>
      </c>
      <c r="AY189" s="10" t="s">
        <v>90</v>
      </c>
      <c r="BE189" s="33">
        <f>IF(N189="základná",J189,0)</f>
        <v>0</v>
      </c>
      <c r="BF189" s="33">
        <f>IF(N189="znížená",J189,0)</f>
        <v>0</v>
      </c>
      <c r="BG189" s="33">
        <f>IF(N189="zákl. prenesená",J189,0)</f>
        <v>0</v>
      </c>
      <c r="BH189" s="33">
        <f>IF(N189="zníž. prenesená",J189,0)</f>
        <v>0</v>
      </c>
      <c r="BI189" s="33">
        <f>IF(N189="nulová",J189,0)</f>
        <v>0</v>
      </c>
      <c r="BJ189" s="10" t="s">
        <v>46</v>
      </c>
      <c r="BK189" s="33">
        <f>ROUND(I189*H189,2)</f>
        <v>0</v>
      </c>
      <c r="BL189" s="10" t="s">
        <v>111</v>
      </c>
      <c r="BM189" s="115" t="s">
        <v>364</v>
      </c>
    </row>
    <row r="190" spans="2:65" s="1" customFormat="1" ht="21.75" customHeight="1" x14ac:dyDescent="0.2">
      <c r="B190" s="17"/>
      <c r="C190" s="116" t="s">
        <v>127</v>
      </c>
      <c r="D190" s="116" t="s">
        <v>106</v>
      </c>
      <c r="E190" s="117" t="s">
        <v>180</v>
      </c>
      <c r="F190" s="118" t="s">
        <v>181</v>
      </c>
      <c r="G190" s="119" t="s">
        <v>97</v>
      </c>
      <c r="H190" s="120">
        <v>286.57299999999998</v>
      </c>
      <c r="I190" s="121"/>
      <c r="J190" s="122">
        <f>ROUND(I190*H190,2)</f>
        <v>0</v>
      </c>
      <c r="K190" s="123"/>
      <c r="L190" s="124"/>
      <c r="M190" s="125" t="s">
        <v>0</v>
      </c>
      <c r="N190" s="126" t="s">
        <v>27</v>
      </c>
      <c r="P190" s="113">
        <f>O190*H190</f>
        <v>0</v>
      </c>
      <c r="Q190" s="113">
        <v>1.4999999999999999E-4</v>
      </c>
      <c r="R190" s="113">
        <f>Q190*H190</f>
        <v>4.2985949999999995E-2</v>
      </c>
      <c r="S190" s="113">
        <v>0</v>
      </c>
      <c r="T190" s="114">
        <f>S190*H190</f>
        <v>0</v>
      </c>
      <c r="AR190" s="115" t="s">
        <v>182</v>
      </c>
      <c r="AT190" s="115" t="s">
        <v>106</v>
      </c>
      <c r="AU190" s="115" t="s">
        <v>46</v>
      </c>
      <c r="AY190" s="10" t="s">
        <v>90</v>
      </c>
      <c r="BE190" s="33">
        <f>IF(N190="základná",J190,0)</f>
        <v>0</v>
      </c>
      <c r="BF190" s="33">
        <f>IF(N190="znížená",J190,0)</f>
        <v>0</v>
      </c>
      <c r="BG190" s="33">
        <f>IF(N190="zákl. prenesená",J190,0)</f>
        <v>0</v>
      </c>
      <c r="BH190" s="33">
        <f>IF(N190="zníž. prenesená",J190,0)</f>
        <v>0</v>
      </c>
      <c r="BI190" s="33">
        <f>IF(N190="nulová",J190,0)</f>
        <v>0</v>
      </c>
      <c r="BJ190" s="10" t="s">
        <v>46</v>
      </c>
      <c r="BK190" s="33">
        <f>ROUND(I190*H190,2)</f>
        <v>0</v>
      </c>
      <c r="BL190" s="10" t="s">
        <v>111</v>
      </c>
      <c r="BM190" s="115" t="s">
        <v>365</v>
      </c>
    </row>
    <row r="191" spans="2:65" s="1" customFormat="1" ht="24.2" customHeight="1" x14ac:dyDescent="0.2">
      <c r="B191" s="17"/>
      <c r="C191" s="104" t="s">
        <v>128</v>
      </c>
      <c r="D191" s="104" t="s">
        <v>91</v>
      </c>
      <c r="E191" s="105" t="s">
        <v>586</v>
      </c>
      <c r="F191" s="106" t="s">
        <v>587</v>
      </c>
      <c r="G191" s="107" t="s">
        <v>97</v>
      </c>
      <c r="H191" s="108">
        <v>1</v>
      </c>
      <c r="I191" s="109"/>
      <c r="J191" s="110">
        <f>ROUND(I191*H191,2)</f>
        <v>0</v>
      </c>
      <c r="K191" s="111"/>
      <c r="L191" s="17"/>
      <c r="M191" s="112" t="s">
        <v>0</v>
      </c>
      <c r="N191" s="78" t="s">
        <v>27</v>
      </c>
      <c r="P191" s="113">
        <f>O191*H191</f>
        <v>0</v>
      </c>
      <c r="Q191" s="113">
        <v>2.3911000000000001E-4</v>
      </c>
      <c r="R191" s="113">
        <f>Q191*H191</f>
        <v>2.3911000000000001E-4</v>
      </c>
      <c r="S191" s="113">
        <v>0</v>
      </c>
      <c r="T191" s="114">
        <f>S191*H191</f>
        <v>0</v>
      </c>
      <c r="AR191" s="115" t="s">
        <v>111</v>
      </c>
      <c r="AT191" s="115" t="s">
        <v>91</v>
      </c>
      <c r="AU191" s="115" t="s">
        <v>46</v>
      </c>
      <c r="AY191" s="10" t="s">
        <v>90</v>
      </c>
      <c r="BE191" s="33">
        <f>IF(N191="základná",J191,0)</f>
        <v>0</v>
      </c>
      <c r="BF191" s="33">
        <f>IF(N191="znížená",J191,0)</f>
        <v>0</v>
      </c>
      <c r="BG191" s="33">
        <f>IF(N191="zákl. prenesená",J191,0)</f>
        <v>0</v>
      </c>
      <c r="BH191" s="33">
        <f>IF(N191="zníž. prenesená",J191,0)</f>
        <v>0</v>
      </c>
      <c r="BI191" s="33">
        <f>IF(N191="nulová",J191,0)</f>
        <v>0</v>
      </c>
      <c r="BJ191" s="10" t="s">
        <v>46</v>
      </c>
      <c r="BK191" s="33">
        <f>ROUND(I191*H191,2)</f>
        <v>0</v>
      </c>
      <c r="BL191" s="10" t="s">
        <v>111</v>
      </c>
      <c r="BM191" s="115" t="s">
        <v>588</v>
      </c>
    </row>
    <row r="192" spans="2:65" s="7" customFormat="1" x14ac:dyDescent="0.2">
      <c r="B192" s="127"/>
      <c r="D192" s="128" t="s">
        <v>120</v>
      </c>
      <c r="E192" s="134" t="s">
        <v>0</v>
      </c>
      <c r="F192" s="129" t="s">
        <v>589</v>
      </c>
      <c r="H192" s="130">
        <v>1</v>
      </c>
      <c r="I192" s="131"/>
      <c r="L192" s="127"/>
      <c r="M192" s="132"/>
      <c r="T192" s="133"/>
      <c r="AT192" s="134" t="s">
        <v>120</v>
      </c>
      <c r="AU192" s="134" t="s">
        <v>46</v>
      </c>
      <c r="AV192" s="7" t="s">
        <v>46</v>
      </c>
      <c r="AW192" s="7" t="s">
        <v>18</v>
      </c>
      <c r="AX192" s="7" t="s">
        <v>44</v>
      </c>
      <c r="AY192" s="134" t="s">
        <v>90</v>
      </c>
    </row>
    <row r="193" spans="2:65" s="8" customFormat="1" x14ac:dyDescent="0.2">
      <c r="B193" s="149"/>
      <c r="D193" s="128" t="s">
        <v>120</v>
      </c>
      <c r="E193" s="150" t="s">
        <v>0</v>
      </c>
      <c r="F193" s="151" t="s">
        <v>179</v>
      </c>
      <c r="H193" s="152">
        <v>1</v>
      </c>
      <c r="I193" s="153"/>
      <c r="L193" s="149"/>
      <c r="M193" s="154"/>
      <c r="T193" s="155"/>
      <c r="AT193" s="150" t="s">
        <v>120</v>
      </c>
      <c r="AU193" s="150" t="s">
        <v>46</v>
      </c>
      <c r="AV193" s="8" t="s">
        <v>93</v>
      </c>
      <c r="AW193" s="8" t="s">
        <v>18</v>
      </c>
      <c r="AX193" s="8" t="s">
        <v>45</v>
      </c>
      <c r="AY193" s="150" t="s">
        <v>90</v>
      </c>
    </row>
    <row r="194" spans="2:65" s="1" customFormat="1" ht="24.2" customHeight="1" x14ac:dyDescent="0.2">
      <c r="B194" s="17"/>
      <c r="C194" s="116" t="s">
        <v>131</v>
      </c>
      <c r="D194" s="116" t="s">
        <v>106</v>
      </c>
      <c r="E194" s="117" t="s">
        <v>200</v>
      </c>
      <c r="F194" s="118" t="s">
        <v>201</v>
      </c>
      <c r="G194" s="119" t="s">
        <v>92</v>
      </c>
      <c r="H194" s="120">
        <v>0.629</v>
      </c>
      <c r="I194" s="121"/>
      <c r="J194" s="122">
        <f>ROUND(I194*H194,2)</f>
        <v>0</v>
      </c>
      <c r="K194" s="123"/>
      <c r="L194" s="124"/>
      <c r="M194" s="125" t="s">
        <v>0</v>
      </c>
      <c r="N194" s="126" t="s">
        <v>27</v>
      </c>
      <c r="P194" s="113">
        <f>O194*H194</f>
        <v>0</v>
      </c>
      <c r="Q194" s="113">
        <v>2.2000000000000001E-3</v>
      </c>
      <c r="R194" s="113">
        <f>Q194*H194</f>
        <v>1.3838000000000001E-3</v>
      </c>
      <c r="S194" s="113">
        <v>0</v>
      </c>
      <c r="T194" s="114">
        <f>S194*H194</f>
        <v>0</v>
      </c>
      <c r="AR194" s="115" t="s">
        <v>182</v>
      </c>
      <c r="AT194" s="115" t="s">
        <v>106</v>
      </c>
      <c r="AU194" s="115" t="s">
        <v>46</v>
      </c>
      <c r="AY194" s="10" t="s">
        <v>90</v>
      </c>
      <c r="BE194" s="33">
        <f>IF(N194="základná",J194,0)</f>
        <v>0</v>
      </c>
      <c r="BF194" s="33">
        <f>IF(N194="znížená",J194,0)</f>
        <v>0</v>
      </c>
      <c r="BG194" s="33">
        <f>IF(N194="zákl. prenesená",J194,0)</f>
        <v>0</v>
      </c>
      <c r="BH194" s="33">
        <f>IF(N194="zníž. prenesená",J194,0)</f>
        <v>0</v>
      </c>
      <c r="BI194" s="33">
        <f>IF(N194="nulová",J194,0)</f>
        <v>0</v>
      </c>
      <c r="BJ194" s="10" t="s">
        <v>46</v>
      </c>
      <c r="BK194" s="33">
        <f>ROUND(I194*H194,2)</f>
        <v>0</v>
      </c>
      <c r="BL194" s="10" t="s">
        <v>111</v>
      </c>
      <c r="BM194" s="115" t="s">
        <v>590</v>
      </c>
    </row>
    <row r="195" spans="2:65" s="7" customFormat="1" x14ac:dyDescent="0.2">
      <c r="B195" s="127"/>
      <c r="D195" s="128" t="s">
        <v>120</v>
      </c>
      <c r="F195" s="129" t="s">
        <v>591</v>
      </c>
      <c r="H195" s="130">
        <v>0.629</v>
      </c>
      <c r="I195" s="131"/>
      <c r="L195" s="127"/>
      <c r="M195" s="132"/>
      <c r="T195" s="133"/>
      <c r="AT195" s="134" t="s">
        <v>120</v>
      </c>
      <c r="AU195" s="134" t="s">
        <v>46</v>
      </c>
      <c r="AV195" s="7" t="s">
        <v>46</v>
      </c>
      <c r="AW195" s="7" t="s">
        <v>1</v>
      </c>
      <c r="AX195" s="7" t="s">
        <v>45</v>
      </c>
      <c r="AY195" s="134" t="s">
        <v>90</v>
      </c>
    </row>
    <row r="196" spans="2:65" s="1" customFormat="1" ht="21.75" customHeight="1" x14ac:dyDescent="0.2">
      <c r="B196" s="17"/>
      <c r="C196" s="104" t="s">
        <v>134</v>
      </c>
      <c r="D196" s="104" t="s">
        <v>91</v>
      </c>
      <c r="E196" s="105" t="s">
        <v>198</v>
      </c>
      <c r="F196" s="106" t="s">
        <v>199</v>
      </c>
      <c r="G196" s="107" t="s">
        <v>97</v>
      </c>
      <c r="H196" s="108">
        <v>3</v>
      </c>
      <c r="I196" s="109"/>
      <c r="J196" s="110">
        <f>ROUND(I196*H196,2)</f>
        <v>0</v>
      </c>
      <c r="K196" s="111"/>
      <c r="L196" s="17"/>
      <c r="M196" s="112" t="s">
        <v>0</v>
      </c>
      <c r="N196" s="78" t="s">
        <v>27</v>
      </c>
      <c r="P196" s="113">
        <f>O196*H196</f>
        <v>0</v>
      </c>
      <c r="Q196" s="113">
        <v>1.0000000000000001E-5</v>
      </c>
      <c r="R196" s="113">
        <f>Q196*H196</f>
        <v>3.0000000000000004E-5</v>
      </c>
      <c r="S196" s="113">
        <v>0</v>
      </c>
      <c r="T196" s="114">
        <f>S196*H196</f>
        <v>0</v>
      </c>
      <c r="AR196" s="115" t="s">
        <v>93</v>
      </c>
      <c r="AT196" s="115" t="s">
        <v>91</v>
      </c>
      <c r="AU196" s="115" t="s">
        <v>46</v>
      </c>
      <c r="AY196" s="10" t="s">
        <v>90</v>
      </c>
      <c r="BE196" s="33">
        <f>IF(N196="základná",J196,0)</f>
        <v>0</v>
      </c>
      <c r="BF196" s="33">
        <f>IF(N196="znížená",J196,0)</f>
        <v>0</v>
      </c>
      <c r="BG196" s="33">
        <f>IF(N196="zákl. prenesená",J196,0)</f>
        <v>0</v>
      </c>
      <c r="BH196" s="33">
        <f>IF(N196="zníž. prenesená",J196,0)</f>
        <v>0</v>
      </c>
      <c r="BI196" s="33">
        <f>IF(N196="nulová",J196,0)</f>
        <v>0</v>
      </c>
      <c r="BJ196" s="10" t="s">
        <v>46</v>
      </c>
      <c r="BK196" s="33">
        <f>ROUND(I196*H196,2)</f>
        <v>0</v>
      </c>
      <c r="BL196" s="10" t="s">
        <v>93</v>
      </c>
      <c r="BM196" s="115" t="s">
        <v>377</v>
      </c>
    </row>
    <row r="197" spans="2:65" s="7" customFormat="1" x14ac:dyDescent="0.2">
      <c r="B197" s="127"/>
      <c r="D197" s="128" t="s">
        <v>120</v>
      </c>
      <c r="E197" s="134" t="s">
        <v>0</v>
      </c>
      <c r="F197" s="129" t="s">
        <v>592</v>
      </c>
      <c r="H197" s="130">
        <v>3</v>
      </c>
      <c r="I197" s="131"/>
      <c r="L197" s="127"/>
      <c r="M197" s="132"/>
      <c r="T197" s="133"/>
      <c r="AT197" s="134" t="s">
        <v>120</v>
      </c>
      <c r="AU197" s="134" t="s">
        <v>46</v>
      </c>
      <c r="AV197" s="7" t="s">
        <v>46</v>
      </c>
      <c r="AW197" s="7" t="s">
        <v>18</v>
      </c>
      <c r="AX197" s="7" t="s">
        <v>44</v>
      </c>
      <c r="AY197" s="134" t="s">
        <v>90</v>
      </c>
    </row>
    <row r="198" spans="2:65" s="8" customFormat="1" x14ac:dyDescent="0.2">
      <c r="B198" s="149"/>
      <c r="D198" s="128" t="s">
        <v>120</v>
      </c>
      <c r="E198" s="150" t="s">
        <v>0</v>
      </c>
      <c r="F198" s="151" t="s">
        <v>179</v>
      </c>
      <c r="H198" s="152">
        <v>3</v>
      </c>
      <c r="I198" s="153"/>
      <c r="L198" s="149"/>
      <c r="M198" s="154"/>
      <c r="T198" s="155"/>
      <c r="AT198" s="150" t="s">
        <v>120</v>
      </c>
      <c r="AU198" s="150" t="s">
        <v>46</v>
      </c>
      <c r="AV198" s="8" t="s">
        <v>93</v>
      </c>
      <c r="AW198" s="8" t="s">
        <v>18</v>
      </c>
      <c r="AX198" s="8" t="s">
        <v>45</v>
      </c>
      <c r="AY198" s="150" t="s">
        <v>90</v>
      </c>
    </row>
    <row r="199" spans="2:65" s="1" customFormat="1" ht="24.2" customHeight="1" x14ac:dyDescent="0.2">
      <c r="B199" s="17"/>
      <c r="C199" s="116" t="s">
        <v>139</v>
      </c>
      <c r="D199" s="116" t="s">
        <v>106</v>
      </c>
      <c r="E199" s="117" t="s">
        <v>200</v>
      </c>
      <c r="F199" s="118" t="s">
        <v>201</v>
      </c>
      <c r="G199" s="119" t="s">
        <v>92</v>
      </c>
      <c r="H199" s="120">
        <v>1.2</v>
      </c>
      <c r="I199" s="121"/>
      <c r="J199" s="122">
        <f>ROUND(I199*H199,2)</f>
        <v>0</v>
      </c>
      <c r="K199" s="123"/>
      <c r="L199" s="124"/>
      <c r="M199" s="125" t="s">
        <v>0</v>
      </c>
      <c r="N199" s="126" t="s">
        <v>27</v>
      </c>
      <c r="P199" s="113">
        <f>O199*H199</f>
        <v>0</v>
      </c>
      <c r="Q199" s="113">
        <v>2.2000000000000001E-3</v>
      </c>
      <c r="R199" s="113">
        <f>Q199*H199</f>
        <v>2.64E-3</v>
      </c>
      <c r="S199" s="113">
        <v>0</v>
      </c>
      <c r="T199" s="114">
        <f>S199*H199</f>
        <v>0</v>
      </c>
      <c r="AR199" s="115" t="s">
        <v>96</v>
      </c>
      <c r="AT199" s="115" t="s">
        <v>106</v>
      </c>
      <c r="AU199" s="115" t="s">
        <v>46</v>
      </c>
      <c r="AY199" s="10" t="s">
        <v>90</v>
      </c>
      <c r="BE199" s="33">
        <f>IF(N199="základná",J199,0)</f>
        <v>0</v>
      </c>
      <c r="BF199" s="33">
        <f>IF(N199="znížená",J199,0)</f>
        <v>0</v>
      </c>
      <c r="BG199" s="33">
        <f>IF(N199="zákl. prenesená",J199,0)</f>
        <v>0</v>
      </c>
      <c r="BH199" s="33">
        <f>IF(N199="zníž. prenesená",J199,0)</f>
        <v>0</v>
      </c>
      <c r="BI199" s="33">
        <f>IF(N199="nulová",J199,0)</f>
        <v>0</v>
      </c>
      <c r="BJ199" s="10" t="s">
        <v>46</v>
      </c>
      <c r="BK199" s="33">
        <f>ROUND(I199*H199,2)</f>
        <v>0</v>
      </c>
      <c r="BL199" s="10" t="s">
        <v>93</v>
      </c>
      <c r="BM199" s="115" t="s">
        <v>378</v>
      </c>
    </row>
    <row r="200" spans="2:65" s="1" customFormat="1" ht="24.2" customHeight="1" x14ac:dyDescent="0.2">
      <c r="B200" s="17"/>
      <c r="C200" s="116" t="s">
        <v>144</v>
      </c>
      <c r="D200" s="116" t="s">
        <v>106</v>
      </c>
      <c r="E200" s="117" t="s">
        <v>202</v>
      </c>
      <c r="F200" s="118" t="s">
        <v>203</v>
      </c>
      <c r="G200" s="119" t="s">
        <v>97</v>
      </c>
      <c r="H200" s="120">
        <v>3</v>
      </c>
      <c r="I200" s="121"/>
      <c r="J200" s="122">
        <f>ROUND(I200*H200,2)</f>
        <v>0</v>
      </c>
      <c r="K200" s="123"/>
      <c r="L200" s="124"/>
      <c r="M200" s="125" t="s">
        <v>0</v>
      </c>
      <c r="N200" s="126" t="s">
        <v>27</v>
      </c>
      <c r="P200" s="113">
        <f>O200*H200</f>
        <v>0</v>
      </c>
      <c r="Q200" s="113">
        <v>3.8000000000000002E-4</v>
      </c>
      <c r="R200" s="113">
        <f>Q200*H200</f>
        <v>1.14E-3</v>
      </c>
      <c r="S200" s="113">
        <v>0</v>
      </c>
      <c r="T200" s="114">
        <f>S200*H200</f>
        <v>0</v>
      </c>
      <c r="AR200" s="115" t="s">
        <v>96</v>
      </c>
      <c r="AT200" s="115" t="s">
        <v>106</v>
      </c>
      <c r="AU200" s="115" t="s">
        <v>46</v>
      </c>
      <c r="AY200" s="10" t="s">
        <v>90</v>
      </c>
      <c r="BE200" s="33">
        <f>IF(N200="základná",J200,0)</f>
        <v>0</v>
      </c>
      <c r="BF200" s="33">
        <f>IF(N200="znížená",J200,0)</f>
        <v>0</v>
      </c>
      <c r="BG200" s="33">
        <f>IF(N200="zákl. prenesená",J200,0)</f>
        <v>0</v>
      </c>
      <c r="BH200" s="33">
        <f>IF(N200="zníž. prenesená",J200,0)</f>
        <v>0</v>
      </c>
      <c r="BI200" s="33">
        <f>IF(N200="nulová",J200,0)</f>
        <v>0</v>
      </c>
      <c r="BJ200" s="10" t="s">
        <v>46</v>
      </c>
      <c r="BK200" s="33">
        <f>ROUND(I200*H200,2)</f>
        <v>0</v>
      </c>
      <c r="BL200" s="10" t="s">
        <v>93</v>
      </c>
      <c r="BM200" s="115" t="s">
        <v>379</v>
      </c>
    </row>
    <row r="201" spans="2:65" s="1" customFormat="1" ht="21.75" customHeight="1" x14ac:dyDescent="0.2">
      <c r="B201" s="17"/>
      <c r="C201" s="116" t="s">
        <v>214</v>
      </c>
      <c r="D201" s="116" t="s">
        <v>106</v>
      </c>
      <c r="E201" s="117" t="s">
        <v>180</v>
      </c>
      <c r="F201" s="118" t="s">
        <v>181</v>
      </c>
      <c r="G201" s="119" t="s">
        <v>97</v>
      </c>
      <c r="H201" s="120">
        <v>15</v>
      </c>
      <c r="I201" s="121"/>
      <c r="J201" s="122">
        <f>ROUND(I201*H201,2)</f>
        <v>0</v>
      </c>
      <c r="K201" s="123"/>
      <c r="L201" s="124"/>
      <c r="M201" s="125" t="s">
        <v>0</v>
      </c>
      <c r="N201" s="126" t="s">
        <v>27</v>
      </c>
      <c r="P201" s="113">
        <f>O201*H201</f>
        <v>0</v>
      </c>
      <c r="Q201" s="113">
        <v>1.4999999999999999E-4</v>
      </c>
      <c r="R201" s="113">
        <f>Q201*H201</f>
        <v>2.2499999999999998E-3</v>
      </c>
      <c r="S201" s="113">
        <v>0</v>
      </c>
      <c r="T201" s="114">
        <f>S201*H201</f>
        <v>0</v>
      </c>
      <c r="AR201" s="115" t="s">
        <v>96</v>
      </c>
      <c r="AT201" s="115" t="s">
        <v>106</v>
      </c>
      <c r="AU201" s="115" t="s">
        <v>46</v>
      </c>
      <c r="AY201" s="10" t="s">
        <v>90</v>
      </c>
      <c r="BE201" s="33">
        <f>IF(N201="základná",J201,0)</f>
        <v>0</v>
      </c>
      <c r="BF201" s="33">
        <f>IF(N201="znížená",J201,0)</f>
        <v>0</v>
      </c>
      <c r="BG201" s="33">
        <f>IF(N201="zákl. prenesená",J201,0)</f>
        <v>0</v>
      </c>
      <c r="BH201" s="33">
        <f>IF(N201="zníž. prenesená",J201,0)</f>
        <v>0</v>
      </c>
      <c r="BI201" s="33">
        <f>IF(N201="nulová",J201,0)</f>
        <v>0</v>
      </c>
      <c r="BJ201" s="10" t="s">
        <v>46</v>
      </c>
      <c r="BK201" s="33">
        <f>ROUND(I201*H201,2)</f>
        <v>0</v>
      </c>
      <c r="BL201" s="10" t="s">
        <v>93</v>
      </c>
      <c r="BM201" s="115" t="s">
        <v>380</v>
      </c>
    </row>
    <row r="202" spans="2:65" s="1" customFormat="1" ht="33" customHeight="1" x14ac:dyDescent="0.2">
      <c r="B202" s="17"/>
      <c r="C202" s="104" t="s">
        <v>217</v>
      </c>
      <c r="D202" s="104" t="s">
        <v>91</v>
      </c>
      <c r="E202" s="105" t="s">
        <v>422</v>
      </c>
      <c r="F202" s="106" t="s">
        <v>423</v>
      </c>
      <c r="G202" s="107" t="s">
        <v>103</v>
      </c>
      <c r="H202" s="108">
        <v>6.8250000000000002</v>
      </c>
      <c r="I202" s="109"/>
      <c r="J202" s="110">
        <f>ROUND(I202*H202,2)</f>
        <v>0</v>
      </c>
      <c r="K202" s="111"/>
      <c r="L202" s="17"/>
      <c r="M202" s="112" t="s">
        <v>0</v>
      </c>
      <c r="N202" s="78" t="s">
        <v>27</v>
      </c>
      <c r="P202" s="113">
        <f>O202*H202</f>
        <v>0</v>
      </c>
      <c r="Q202" s="113">
        <v>4.0999999999999999E-4</v>
      </c>
      <c r="R202" s="113">
        <f>Q202*H202</f>
        <v>2.79825E-3</v>
      </c>
      <c r="S202" s="113">
        <v>0</v>
      </c>
      <c r="T202" s="114">
        <f>S202*H202</f>
        <v>0</v>
      </c>
      <c r="AR202" s="115" t="s">
        <v>111</v>
      </c>
      <c r="AT202" s="115" t="s">
        <v>91</v>
      </c>
      <c r="AU202" s="115" t="s">
        <v>46</v>
      </c>
      <c r="AY202" s="10" t="s">
        <v>90</v>
      </c>
      <c r="BE202" s="33">
        <f>IF(N202="základná",J202,0)</f>
        <v>0</v>
      </c>
      <c r="BF202" s="33">
        <f>IF(N202="znížená",J202,0)</f>
        <v>0</v>
      </c>
      <c r="BG202" s="33">
        <f>IF(N202="zákl. prenesená",J202,0)</f>
        <v>0</v>
      </c>
      <c r="BH202" s="33">
        <f>IF(N202="zníž. prenesená",J202,0)</f>
        <v>0</v>
      </c>
      <c r="BI202" s="33">
        <f>IF(N202="nulová",J202,0)</f>
        <v>0</v>
      </c>
      <c r="BJ202" s="10" t="s">
        <v>46</v>
      </c>
      <c r="BK202" s="33">
        <f>ROUND(I202*H202,2)</f>
        <v>0</v>
      </c>
      <c r="BL202" s="10" t="s">
        <v>111</v>
      </c>
      <c r="BM202" s="115" t="s">
        <v>549</v>
      </c>
    </row>
    <row r="203" spans="2:65" s="9" customFormat="1" x14ac:dyDescent="0.2">
      <c r="B203" s="156"/>
      <c r="D203" s="128" t="s">
        <v>120</v>
      </c>
      <c r="E203" s="157" t="s">
        <v>0</v>
      </c>
      <c r="F203" s="158" t="s">
        <v>425</v>
      </c>
      <c r="H203" s="157" t="s">
        <v>0</v>
      </c>
      <c r="I203" s="159"/>
      <c r="L203" s="156"/>
      <c r="M203" s="160"/>
      <c r="T203" s="161"/>
      <c r="AT203" s="157" t="s">
        <v>120</v>
      </c>
      <c r="AU203" s="157" t="s">
        <v>46</v>
      </c>
      <c r="AV203" s="9" t="s">
        <v>45</v>
      </c>
      <c r="AW203" s="9" t="s">
        <v>18</v>
      </c>
      <c r="AX203" s="9" t="s">
        <v>44</v>
      </c>
      <c r="AY203" s="157" t="s">
        <v>90</v>
      </c>
    </row>
    <row r="204" spans="2:65" s="7" customFormat="1" x14ac:dyDescent="0.2">
      <c r="B204" s="127"/>
      <c r="D204" s="128" t="s">
        <v>120</v>
      </c>
      <c r="E204" s="134" t="s">
        <v>0</v>
      </c>
      <c r="F204" s="129" t="s">
        <v>593</v>
      </c>
      <c r="H204" s="130">
        <v>6.8250000000000002</v>
      </c>
      <c r="I204" s="131"/>
      <c r="L204" s="127"/>
      <c r="M204" s="132"/>
      <c r="T204" s="133"/>
      <c r="AT204" s="134" t="s">
        <v>120</v>
      </c>
      <c r="AU204" s="134" t="s">
        <v>46</v>
      </c>
      <c r="AV204" s="7" t="s">
        <v>46</v>
      </c>
      <c r="AW204" s="7" t="s">
        <v>18</v>
      </c>
      <c r="AX204" s="7" t="s">
        <v>44</v>
      </c>
      <c r="AY204" s="134" t="s">
        <v>90</v>
      </c>
    </row>
    <row r="205" spans="2:65" s="8" customFormat="1" x14ac:dyDescent="0.2">
      <c r="B205" s="149"/>
      <c r="D205" s="128" t="s">
        <v>120</v>
      </c>
      <c r="E205" s="150" t="s">
        <v>0</v>
      </c>
      <c r="F205" s="151" t="s">
        <v>179</v>
      </c>
      <c r="H205" s="152">
        <v>6.8250000000000002</v>
      </c>
      <c r="I205" s="153"/>
      <c r="L205" s="149"/>
      <c r="M205" s="154"/>
      <c r="T205" s="155"/>
      <c r="AT205" s="150" t="s">
        <v>120</v>
      </c>
      <c r="AU205" s="150" t="s">
        <v>46</v>
      </c>
      <c r="AV205" s="8" t="s">
        <v>93</v>
      </c>
      <c r="AW205" s="8" t="s">
        <v>18</v>
      </c>
      <c r="AX205" s="8" t="s">
        <v>45</v>
      </c>
      <c r="AY205" s="150" t="s">
        <v>90</v>
      </c>
    </row>
    <row r="206" spans="2:65" s="1" customFormat="1" ht="16.5" customHeight="1" x14ac:dyDescent="0.2">
      <c r="B206" s="17"/>
      <c r="C206" s="116" t="s">
        <v>182</v>
      </c>
      <c r="D206" s="116" t="s">
        <v>106</v>
      </c>
      <c r="E206" s="117" t="s">
        <v>428</v>
      </c>
      <c r="F206" s="118" t="s">
        <v>429</v>
      </c>
      <c r="G206" s="119" t="s">
        <v>97</v>
      </c>
      <c r="H206" s="120">
        <v>54.6</v>
      </c>
      <c r="I206" s="121"/>
      <c r="J206" s="122">
        <f>ROUND(I206*H206,2)</f>
        <v>0</v>
      </c>
      <c r="K206" s="123"/>
      <c r="L206" s="124"/>
      <c r="M206" s="125" t="s">
        <v>0</v>
      </c>
      <c r="N206" s="126" t="s">
        <v>27</v>
      </c>
      <c r="P206" s="113">
        <f>O206*H206</f>
        <v>0</v>
      </c>
      <c r="Q206" s="113">
        <v>3.5E-4</v>
      </c>
      <c r="R206" s="113">
        <f>Q206*H206</f>
        <v>1.9110000000000002E-2</v>
      </c>
      <c r="S206" s="113">
        <v>0</v>
      </c>
      <c r="T206" s="114">
        <f>S206*H206</f>
        <v>0</v>
      </c>
      <c r="AR206" s="115" t="s">
        <v>182</v>
      </c>
      <c r="AT206" s="115" t="s">
        <v>106</v>
      </c>
      <c r="AU206" s="115" t="s">
        <v>46</v>
      </c>
      <c r="AY206" s="10" t="s">
        <v>90</v>
      </c>
      <c r="BE206" s="33">
        <f>IF(N206="základná",J206,0)</f>
        <v>0</v>
      </c>
      <c r="BF206" s="33">
        <f>IF(N206="znížená",J206,0)</f>
        <v>0</v>
      </c>
      <c r="BG206" s="33">
        <f>IF(N206="zákl. prenesená",J206,0)</f>
        <v>0</v>
      </c>
      <c r="BH206" s="33">
        <f>IF(N206="zníž. prenesená",J206,0)</f>
        <v>0</v>
      </c>
      <c r="BI206" s="33">
        <f>IF(N206="nulová",J206,0)</f>
        <v>0</v>
      </c>
      <c r="BJ206" s="10" t="s">
        <v>46</v>
      </c>
      <c r="BK206" s="33">
        <f>ROUND(I206*H206,2)</f>
        <v>0</v>
      </c>
      <c r="BL206" s="10" t="s">
        <v>111</v>
      </c>
      <c r="BM206" s="115" t="s">
        <v>552</v>
      </c>
    </row>
    <row r="207" spans="2:65" s="1" customFormat="1" ht="37.9" customHeight="1" x14ac:dyDescent="0.2">
      <c r="B207" s="17"/>
      <c r="C207" s="104" t="s">
        <v>222</v>
      </c>
      <c r="D207" s="104" t="s">
        <v>91</v>
      </c>
      <c r="E207" s="105" t="s">
        <v>204</v>
      </c>
      <c r="F207" s="106" t="s">
        <v>205</v>
      </c>
      <c r="G207" s="107" t="s">
        <v>103</v>
      </c>
      <c r="H207" s="108">
        <v>12.18</v>
      </c>
      <c r="I207" s="109"/>
      <c r="J207" s="110">
        <f>ROUND(I207*H207,2)</f>
        <v>0</v>
      </c>
      <c r="K207" s="111"/>
      <c r="L207" s="17"/>
      <c r="M207" s="112" t="s">
        <v>0</v>
      </c>
      <c r="N207" s="78" t="s">
        <v>27</v>
      </c>
      <c r="P207" s="113">
        <f>O207*H207</f>
        <v>0</v>
      </c>
      <c r="Q207" s="113">
        <v>1.08E-3</v>
      </c>
      <c r="R207" s="113">
        <f>Q207*H207</f>
        <v>1.31544E-2</v>
      </c>
      <c r="S207" s="113">
        <v>0</v>
      </c>
      <c r="T207" s="114">
        <f>S207*H207</f>
        <v>0</v>
      </c>
      <c r="AR207" s="115" t="s">
        <v>111</v>
      </c>
      <c r="AT207" s="115" t="s">
        <v>91</v>
      </c>
      <c r="AU207" s="115" t="s">
        <v>46</v>
      </c>
      <c r="AY207" s="10" t="s">
        <v>90</v>
      </c>
      <c r="BE207" s="33">
        <f>IF(N207="základná",J207,0)</f>
        <v>0</v>
      </c>
      <c r="BF207" s="33">
        <f>IF(N207="znížená",J207,0)</f>
        <v>0</v>
      </c>
      <c r="BG207" s="33">
        <f>IF(N207="zákl. prenesená",J207,0)</f>
        <v>0</v>
      </c>
      <c r="BH207" s="33">
        <f>IF(N207="zníž. prenesená",J207,0)</f>
        <v>0</v>
      </c>
      <c r="BI207" s="33">
        <f>IF(N207="nulová",J207,0)</f>
        <v>0</v>
      </c>
      <c r="BJ207" s="10" t="s">
        <v>46</v>
      </c>
      <c r="BK207" s="33">
        <f>ROUND(I207*H207,2)</f>
        <v>0</v>
      </c>
      <c r="BL207" s="10" t="s">
        <v>111</v>
      </c>
      <c r="BM207" s="115" t="s">
        <v>381</v>
      </c>
    </row>
    <row r="208" spans="2:65" s="7" customFormat="1" x14ac:dyDescent="0.2">
      <c r="B208" s="127"/>
      <c r="D208" s="128" t="s">
        <v>120</v>
      </c>
      <c r="E208" s="134" t="s">
        <v>0</v>
      </c>
      <c r="F208" s="129" t="s">
        <v>594</v>
      </c>
      <c r="H208" s="130">
        <v>12.18</v>
      </c>
      <c r="I208" s="131"/>
      <c r="L208" s="127"/>
      <c r="M208" s="132"/>
      <c r="T208" s="133"/>
      <c r="AT208" s="134" t="s">
        <v>120</v>
      </c>
      <c r="AU208" s="134" t="s">
        <v>46</v>
      </c>
      <c r="AV208" s="7" t="s">
        <v>46</v>
      </c>
      <c r="AW208" s="7" t="s">
        <v>18</v>
      </c>
      <c r="AX208" s="7" t="s">
        <v>44</v>
      </c>
      <c r="AY208" s="134" t="s">
        <v>90</v>
      </c>
    </row>
    <row r="209" spans="2:65" s="8" customFormat="1" x14ac:dyDescent="0.2">
      <c r="B209" s="149"/>
      <c r="D209" s="128" t="s">
        <v>120</v>
      </c>
      <c r="E209" s="150" t="s">
        <v>154</v>
      </c>
      <c r="F209" s="151" t="s">
        <v>179</v>
      </c>
      <c r="H209" s="152">
        <v>12.18</v>
      </c>
      <c r="I209" s="153"/>
      <c r="L209" s="149"/>
      <c r="M209" s="154"/>
      <c r="T209" s="155"/>
      <c r="AT209" s="150" t="s">
        <v>120</v>
      </c>
      <c r="AU209" s="150" t="s">
        <v>46</v>
      </c>
      <c r="AV209" s="8" t="s">
        <v>93</v>
      </c>
      <c r="AW209" s="8" t="s">
        <v>18</v>
      </c>
      <c r="AX209" s="8" t="s">
        <v>45</v>
      </c>
      <c r="AY209" s="150" t="s">
        <v>90</v>
      </c>
    </row>
    <row r="210" spans="2:65" s="1" customFormat="1" ht="21.75" customHeight="1" x14ac:dyDescent="0.2">
      <c r="B210" s="17"/>
      <c r="C210" s="116" t="s">
        <v>223</v>
      </c>
      <c r="D210" s="116" t="s">
        <v>106</v>
      </c>
      <c r="E210" s="117" t="s">
        <v>180</v>
      </c>
      <c r="F210" s="118" t="s">
        <v>181</v>
      </c>
      <c r="G210" s="119" t="s">
        <v>97</v>
      </c>
      <c r="H210" s="120">
        <v>97.44</v>
      </c>
      <c r="I210" s="121"/>
      <c r="J210" s="122">
        <f>ROUND(I210*H210,2)</f>
        <v>0</v>
      </c>
      <c r="K210" s="123"/>
      <c r="L210" s="124"/>
      <c r="M210" s="125" t="s">
        <v>0</v>
      </c>
      <c r="N210" s="126" t="s">
        <v>27</v>
      </c>
      <c r="P210" s="113">
        <f>O210*H210</f>
        <v>0</v>
      </c>
      <c r="Q210" s="113">
        <v>1.4999999999999999E-4</v>
      </c>
      <c r="R210" s="113">
        <f>Q210*H210</f>
        <v>1.4615999999999999E-2</v>
      </c>
      <c r="S210" s="113">
        <v>0</v>
      </c>
      <c r="T210" s="114">
        <f>S210*H210</f>
        <v>0</v>
      </c>
      <c r="AR210" s="115" t="s">
        <v>182</v>
      </c>
      <c r="AT210" s="115" t="s">
        <v>106</v>
      </c>
      <c r="AU210" s="115" t="s">
        <v>46</v>
      </c>
      <c r="AY210" s="10" t="s">
        <v>90</v>
      </c>
      <c r="BE210" s="33">
        <f>IF(N210="základná",J210,0)</f>
        <v>0</v>
      </c>
      <c r="BF210" s="33">
        <f>IF(N210="znížená",J210,0)</f>
        <v>0</v>
      </c>
      <c r="BG210" s="33">
        <f>IF(N210="zákl. prenesená",J210,0)</f>
        <v>0</v>
      </c>
      <c r="BH210" s="33">
        <f>IF(N210="zníž. prenesená",J210,0)</f>
        <v>0</v>
      </c>
      <c r="BI210" s="33">
        <f>IF(N210="nulová",J210,0)</f>
        <v>0</v>
      </c>
      <c r="BJ210" s="10" t="s">
        <v>46</v>
      </c>
      <c r="BK210" s="33">
        <f>ROUND(I210*H210,2)</f>
        <v>0</v>
      </c>
      <c r="BL210" s="10" t="s">
        <v>111</v>
      </c>
      <c r="BM210" s="115" t="s">
        <v>382</v>
      </c>
    </row>
    <row r="211" spans="2:65" s="1" customFormat="1" ht="16.5" customHeight="1" x14ac:dyDescent="0.2">
      <c r="B211" s="17"/>
      <c r="C211" s="104" t="s">
        <v>224</v>
      </c>
      <c r="D211" s="104" t="s">
        <v>91</v>
      </c>
      <c r="E211" s="105" t="s">
        <v>206</v>
      </c>
      <c r="F211" s="106" t="s">
        <v>207</v>
      </c>
      <c r="G211" s="107" t="s">
        <v>103</v>
      </c>
      <c r="H211" s="108">
        <v>12.18</v>
      </c>
      <c r="I211" s="109"/>
      <c r="J211" s="110">
        <f>ROUND(I211*H211,2)</f>
        <v>0</v>
      </c>
      <c r="K211" s="111"/>
      <c r="L211" s="17"/>
      <c r="M211" s="112" t="s">
        <v>0</v>
      </c>
      <c r="N211" s="78" t="s">
        <v>27</v>
      </c>
      <c r="P211" s="113">
        <f>O211*H211</f>
        <v>0</v>
      </c>
      <c r="Q211" s="113">
        <v>1.08E-3</v>
      </c>
      <c r="R211" s="113">
        <f>Q211*H211</f>
        <v>1.31544E-2</v>
      </c>
      <c r="S211" s="113">
        <v>8.0000000000000002E-3</v>
      </c>
      <c r="T211" s="114">
        <f>S211*H211</f>
        <v>9.7439999999999999E-2</v>
      </c>
      <c r="AR211" s="115" t="s">
        <v>111</v>
      </c>
      <c r="AT211" s="115" t="s">
        <v>91</v>
      </c>
      <c r="AU211" s="115" t="s">
        <v>46</v>
      </c>
      <c r="AY211" s="10" t="s">
        <v>90</v>
      </c>
      <c r="BE211" s="33">
        <f>IF(N211="základná",J211,0)</f>
        <v>0</v>
      </c>
      <c r="BF211" s="33">
        <f>IF(N211="znížená",J211,0)</f>
        <v>0</v>
      </c>
      <c r="BG211" s="33">
        <f>IF(N211="zákl. prenesená",J211,0)</f>
        <v>0</v>
      </c>
      <c r="BH211" s="33">
        <f>IF(N211="zníž. prenesená",J211,0)</f>
        <v>0</v>
      </c>
      <c r="BI211" s="33">
        <f>IF(N211="nulová",J211,0)</f>
        <v>0</v>
      </c>
      <c r="BJ211" s="10" t="s">
        <v>46</v>
      </c>
      <c r="BK211" s="33">
        <f>ROUND(I211*H211,2)</f>
        <v>0</v>
      </c>
      <c r="BL211" s="10" t="s">
        <v>111</v>
      </c>
      <c r="BM211" s="115" t="s">
        <v>383</v>
      </c>
    </row>
    <row r="212" spans="2:65" s="7" customFormat="1" x14ac:dyDescent="0.2">
      <c r="B212" s="127"/>
      <c r="D212" s="128" t="s">
        <v>120</v>
      </c>
      <c r="E212" s="134" t="s">
        <v>0</v>
      </c>
      <c r="F212" s="129" t="s">
        <v>154</v>
      </c>
      <c r="H212" s="130">
        <v>12.18</v>
      </c>
      <c r="I212" s="131"/>
      <c r="L212" s="127"/>
      <c r="M212" s="132"/>
      <c r="T212" s="133"/>
      <c r="AT212" s="134" t="s">
        <v>120</v>
      </c>
      <c r="AU212" s="134" t="s">
        <v>46</v>
      </c>
      <c r="AV212" s="7" t="s">
        <v>46</v>
      </c>
      <c r="AW212" s="7" t="s">
        <v>18</v>
      </c>
      <c r="AX212" s="7" t="s">
        <v>45</v>
      </c>
      <c r="AY212" s="134" t="s">
        <v>90</v>
      </c>
    </row>
    <row r="213" spans="2:65" s="1" customFormat="1" ht="24.2" customHeight="1" x14ac:dyDescent="0.2">
      <c r="B213" s="17"/>
      <c r="C213" s="104" t="s">
        <v>227</v>
      </c>
      <c r="D213" s="104" t="s">
        <v>91</v>
      </c>
      <c r="E213" s="105" t="s">
        <v>208</v>
      </c>
      <c r="F213" s="106" t="s">
        <v>209</v>
      </c>
      <c r="G213" s="107" t="s">
        <v>92</v>
      </c>
      <c r="H213" s="108">
        <v>144.12100000000001</v>
      </c>
      <c r="I213" s="109"/>
      <c r="J213" s="110">
        <f>ROUND(I213*H213,2)</f>
        <v>0</v>
      </c>
      <c r="K213" s="111"/>
      <c r="L213" s="17"/>
      <c r="M213" s="112" t="s">
        <v>0</v>
      </c>
      <c r="N213" s="78" t="s">
        <v>27</v>
      </c>
      <c r="P213" s="113">
        <f>O213*H213</f>
        <v>0</v>
      </c>
      <c r="Q213" s="113">
        <v>0</v>
      </c>
      <c r="R213" s="113">
        <f>Q213*H213</f>
        <v>0</v>
      </c>
      <c r="S213" s="113">
        <v>0</v>
      </c>
      <c r="T213" s="114">
        <f>S213*H213</f>
        <v>0</v>
      </c>
      <c r="AR213" s="115" t="s">
        <v>111</v>
      </c>
      <c r="AT213" s="115" t="s">
        <v>91</v>
      </c>
      <c r="AU213" s="115" t="s">
        <v>46</v>
      </c>
      <c r="AY213" s="10" t="s">
        <v>90</v>
      </c>
      <c r="BE213" s="33">
        <f>IF(N213="základná",J213,0)</f>
        <v>0</v>
      </c>
      <c r="BF213" s="33">
        <f>IF(N213="znížená",J213,0)</f>
        <v>0</v>
      </c>
      <c r="BG213" s="33">
        <f>IF(N213="zákl. prenesená",J213,0)</f>
        <v>0</v>
      </c>
      <c r="BH213" s="33">
        <f>IF(N213="zníž. prenesená",J213,0)</f>
        <v>0</v>
      </c>
      <c r="BI213" s="33">
        <f>IF(N213="nulová",J213,0)</f>
        <v>0</v>
      </c>
      <c r="BJ213" s="10" t="s">
        <v>46</v>
      </c>
      <c r="BK213" s="33">
        <f>ROUND(I213*H213,2)</f>
        <v>0</v>
      </c>
      <c r="BL213" s="10" t="s">
        <v>111</v>
      </c>
      <c r="BM213" s="115" t="s">
        <v>595</v>
      </c>
    </row>
    <row r="214" spans="2:65" s="7" customFormat="1" x14ac:dyDescent="0.2">
      <c r="B214" s="127"/>
      <c r="D214" s="128" t="s">
        <v>120</v>
      </c>
      <c r="E214" s="134" t="s">
        <v>0</v>
      </c>
      <c r="F214" s="129" t="s">
        <v>326</v>
      </c>
      <c r="H214" s="130">
        <v>73.709999999999994</v>
      </c>
      <c r="I214" s="131"/>
      <c r="L214" s="127"/>
      <c r="M214" s="132"/>
      <c r="T214" s="133"/>
      <c r="AT214" s="134" t="s">
        <v>120</v>
      </c>
      <c r="AU214" s="134" t="s">
        <v>46</v>
      </c>
      <c r="AV214" s="7" t="s">
        <v>46</v>
      </c>
      <c r="AW214" s="7" t="s">
        <v>18</v>
      </c>
      <c r="AX214" s="7" t="s">
        <v>44</v>
      </c>
      <c r="AY214" s="134" t="s">
        <v>90</v>
      </c>
    </row>
    <row r="215" spans="2:65" s="7" customFormat="1" x14ac:dyDescent="0.2">
      <c r="B215" s="127"/>
      <c r="D215" s="128" t="s">
        <v>120</v>
      </c>
      <c r="E215" s="134" t="s">
        <v>0</v>
      </c>
      <c r="F215" s="129" t="s">
        <v>363</v>
      </c>
      <c r="H215" s="130">
        <v>70.411000000000001</v>
      </c>
      <c r="I215" s="131"/>
      <c r="L215" s="127"/>
      <c r="M215" s="132"/>
      <c r="T215" s="133"/>
      <c r="AT215" s="134" t="s">
        <v>120</v>
      </c>
      <c r="AU215" s="134" t="s">
        <v>46</v>
      </c>
      <c r="AV215" s="7" t="s">
        <v>46</v>
      </c>
      <c r="AW215" s="7" t="s">
        <v>18</v>
      </c>
      <c r="AX215" s="7" t="s">
        <v>44</v>
      </c>
      <c r="AY215" s="134" t="s">
        <v>90</v>
      </c>
    </row>
    <row r="216" spans="2:65" s="8" customFormat="1" x14ac:dyDescent="0.2">
      <c r="B216" s="149"/>
      <c r="D216" s="128" t="s">
        <v>120</v>
      </c>
      <c r="E216" s="150" t="s">
        <v>0</v>
      </c>
      <c r="F216" s="151" t="s">
        <v>179</v>
      </c>
      <c r="H216" s="152">
        <v>144.12100000000001</v>
      </c>
      <c r="I216" s="153"/>
      <c r="L216" s="149"/>
      <c r="M216" s="154"/>
      <c r="T216" s="155"/>
      <c r="AT216" s="150" t="s">
        <v>120</v>
      </c>
      <c r="AU216" s="150" t="s">
        <v>46</v>
      </c>
      <c r="AV216" s="8" t="s">
        <v>93</v>
      </c>
      <c r="AW216" s="8" t="s">
        <v>18</v>
      </c>
      <c r="AX216" s="8" t="s">
        <v>45</v>
      </c>
      <c r="AY216" s="150" t="s">
        <v>90</v>
      </c>
    </row>
    <row r="217" spans="2:65" s="1" customFormat="1" ht="16.5" customHeight="1" x14ac:dyDescent="0.2">
      <c r="B217" s="17"/>
      <c r="C217" s="116" t="s">
        <v>232</v>
      </c>
      <c r="D217" s="116" t="s">
        <v>106</v>
      </c>
      <c r="E217" s="117" t="s">
        <v>210</v>
      </c>
      <c r="F217" s="118" t="s">
        <v>211</v>
      </c>
      <c r="G217" s="119" t="s">
        <v>92</v>
      </c>
      <c r="H217" s="120">
        <v>165.739</v>
      </c>
      <c r="I217" s="121"/>
      <c r="J217" s="122">
        <f>ROUND(I217*H217,2)</f>
        <v>0</v>
      </c>
      <c r="K217" s="123"/>
      <c r="L217" s="124"/>
      <c r="M217" s="125" t="s">
        <v>0</v>
      </c>
      <c r="N217" s="126" t="s">
        <v>27</v>
      </c>
      <c r="P217" s="113">
        <f>O217*H217</f>
        <v>0</v>
      </c>
      <c r="Q217" s="113">
        <v>1.3999999999999999E-4</v>
      </c>
      <c r="R217" s="113">
        <f>Q217*H217</f>
        <v>2.3203459999999999E-2</v>
      </c>
      <c r="S217" s="113">
        <v>0</v>
      </c>
      <c r="T217" s="114">
        <f>S217*H217</f>
        <v>0</v>
      </c>
      <c r="AR217" s="115" t="s">
        <v>182</v>
      </c>
      <c r="AT217" s="115" t="s">
        <v>106</v>
      </c>
      <c r="AU217" s="115" t="s">
        <v>46</v>
      </c>
      <c r="AY217" s="10" t="s">
        <v>90</v>
      </c>
      <c r="BE217" s="33">
        <f>IF(N217="základná",J217,0)</f>
        <v>0</v>
      </c>
      <c r="BF217" s="33">
        <f>IF(N217="znížená",J217,0)</f>
        <v>0</v>
      </c>
      <c r="BG217" s="33">
        <f>IF(N217="zákl. prenesená",J217,0)</f>
        <v>0</v>
      </c>
      <c r="BH217" s="33">
        <f>IF(N217="zníž. prenesená",J217,0)</f>
        <v>0</v>
      </c>
      <c r="BI217" s="33">
        <f>IF(N217="nulová",J217,0)</f>
        <v>0</v>
      </c>
      <c r="BJ217" s="10" t="s">
        <v>46</v>
      </c>
      <c r="BK217" s="33">
        <f>ROUND(I217*H217,2)</f>
        <v>0</v>
      </c>
      <c r="BL217" s="10" t="s">
        <v>111</v>
      </c>
      <c r="BM217" s="115" t="s">
        <v>596</v>
      </c>
    </row>
    <row r="218" spans="2:65" s="7" customFormat="1" x14ac:dyDescent="0.2">
      <c r="B218" s="127"/>
      <c r="D218" s="128" t="s">
        <v>120</v>
      </c>
      <c r="F218" s="129" t="s">
        <v>597</v>
      </c>
      <c r="H218" s="130">
        <v>165.739</v>
      </c>
      <c r="I218" s="131"/>
      <c r="L218" s="127"/>
      <c r="M218" s="132"/>
      <c r="T218" s="133"/>
      <c r="AT218" s="134" t="s">
        <v>120</v>
      </c>
      <c r="AU218" s="134" t="s">
        <v>46</v>
      </c>
      <c r="AV218" s="7" t="s">
        <v>46</v>
      </c>
      <c r="AW218" s="7" t="s">
        <v>1</v>
      </c>
      <c r="AX218" s="7" t="s">
        <v>45</v>
      </c>
      <c r="AY218" s="134" t="s">
        <v>90</v>
      </c>
    </row>
    <row r="219" spans="2:65" s="1" customFormat="1" ht="24.2" customHeight="1" x14ac:dyDescent="0.2">
      <c r="B219" s="17"/>
      <c r="C219" s="104" t="s">
        <v>233</v>
      </c>
      <c r="D219" s="104" t="s">
        <v>91</v>
      </c>
      <c r="E219" s="105" t="s">
        <v>212</v>
      </c>
      <c r="F219" s="106" t="s">
        <v>213</v>
      </c>
      <c r="G219" s="107" t="s">
        <v>97</v>
      </c>
      <c r="H219" s="108">
        <v>32.655000000000001</v>
      </c>
      <c r="I219" s="109"/>
      <c r="J219" s="110">
        <f>ROUND(I219*H219,2)</f>
        <v>0</v>
      </c>
      <c r="K219" s="111"/>
      <c r="L219" s="17"/>
      <c r="M219" s="112" t="s">
        <v>0</v>
      </c>
      <c r="N219" s="78" t="s">
        <v>27</v>
      </c>
      <c r="P219" s="113">
        <f>O219*H219</f>
        <v>0</v>
      </c>
      <c r="Q219" s="113">
        <v>0</v>
      </c>
      <c r="R219" s="113">
        <f>Q219*H219</f>
        <v>0</v>
      </c>
      <c r="S219" s="113">
        <v>0</v>
      </c>
      <c r="T219" s="114">
        <f>S219*H219</f>
        <v>0</v>
      </c>
      <c r="AR219" s="115" t="s">
        <v>111</v>
      </c>
      <c r="AT219" s="115" t="s">
        <v>91</v>
      </c>
      <c r="AU219" s="115" t="s">
        <v>46</v>
      </c>
      <c r="AY219" s="10" t="s">
        <v>90</v>
      </c>
      <c r="BE219" s="33">
        <f>IF(N219="základná",J219,0)</f>
        <v>0</v>
      </c>
      <c r="BF219" s="33">
        <f>IF(N219="znížená",J219,0)</f>
        <v>0</v>
      </c>
      <c r="BG219" s="33">
        <f>IF(N219="zákl. prenesená",J219,0)</f>
        <v>0</v>
      </c>
      <c r="BH219" s="33">
        <f>IF(N219="zníž. prenesená",J219,0)</f>
        <v>0</v>
      </c>
      <c r="BI219" s="33">
        <f>IF(N219="nulová",J219,0)</f>
        <v>0</v>
      </c>
      <c r="BJ219" s="10" t="s">
        <v>46</v>
      </c>
      <c r="BK219" s="33">
        <f>ROUND(I219*H219,2)</f>
        <v>0</v>
      </c>
      <c r="BL219" s="10" t="s">
        <v>111</v>
      </c>
      <c r="BM219" s="115" t="s">
        <v>384</v>
      </c>
    </row>
    <row r="220" spans="2:65" s="7" customFormat="1" x14ac:dyDescent="0.2">
      <c r="B220" s="127"/>
      <c r="D220" s="128" t="s">
        <v>120</v>
      </c>
      <c r="E220" s="134" t="s">
        <v>0</v>
      </c>
      <c r="F220" s="129" t="s">
        <v>598</v>
      </c>
      <c r="H220" s="130">
        <v>32.655000000000001</v>
      </c>
      <c r="I220" s="131"/>
      <c r="L220" s="127"/>
      <c r="M220" s="132"/>
      <c r="T220" s="133"/>
      <c r="AT220" s="134" t="s">
        <v>120</v>
      </c>
      <c r="AU220" s="134" t="s">
        <v>46</v>
      </c>
      <c r="AV220" s="7" t="s">
        <v>46</v>
      </c>
      <c r="AW220" s="7" t="s">
        <v>18</v>
      </c>
      <c r="AX220" s="7" t="s">
        <v>44</v>
      </c>
      <c r="AY220" s="134" t="s">
        <v>90</v>
      </c>
    </row>
    <row r="221" spans="2:65" s="8" customFormat="1" x14ac:dyDescent="0.2">
      <c r="B221" s="149"/>
      <c r="D221" s="128" t="s">
        <v>120</v>
      </c>
      <c r="E221" s="150" t="s">
        <v>529</v>
      </c>
      <c r="F221" s="151" t="s">
        <v>179</v>
      </c>
      <c r="H221" s="152">
        <v>32.655000000000001</v>
      </c>
      <c r="I221" s="153"/>
      <c r="L221" s="149"/>
      <c r="M221" s="154"/>
      <c r="T221" s="155"/>
      <c r="AT221" s="150" t="s">
        <v>120</v>
      </c>
      <c r="AU221" s="150" t="s">
        <v>46</v>
      </c>
      <c r="AV221" s="8" t="s">
        <v>93</v>
      </c>
      <c r="AW221" s="8" t="s">
        <v>18</v>
      </c>
      <c r="AX221" s="8" t="s">
        <v>45</v>
      </c>
      <c r="AY221" s="150" t="s">
        <v>90</v>
      </c>
    </row>
    <row r="222" spans="2:65" s="1" customFormat="1" ht="24.2" customHeight="1" x14ac:dyDescent="0.2">
      <c r="B222" s="17"/>
      <c r="C222" s="116" t="s">
        <v>234</v>
      </c>
      <c r="D222" s="116" t="s">
        <v>106</v>
      </c>
      <c r="E222" s="117" t="s">
        <v>215</v>
      </c>
      <c r="F222" s="118" t="s">
        <v>216</v>
      </c>
      <c r="G222" s="119" t="s">
        <v>92</v>
      </c>
      <c r="H222" s="120">
        <v>5.8780000000000001</v>
      </c>
      <c r="I222" s="121"/>
      <c r="J222" s="122">
        <f>ROUND(I222*H222,2)</f>
        <v>0</v>
      </c>
      <c r="K222" s="123"/>
      <c r="L222" s="124"/>
      <c r="M222" s="125" t="s">
        <v>0</v>
      </c>
      <c r="N222" s="126" t="s">
        <v>27</v>
      </c>
      <c r="P222" s="113">
        <f>O222*H222</f>
        <v>0</v>
      </c>
      <c r="Q222" s="113">
        <v>2.5400000000000002E-3</v>
      </c>
      <c r="R222" s="113">
        <f>Q222*H222</f>
        <v>1.4930120000000002E-2</v>
      </c>
      <c r="S222" s="113">
        <v>0</v>
      </c>
      <c r="T222" s="114">
        <f>S222*H222</f>
        <v>0</v>
      </c>
      <c r="AR222" s="115" t="s">
        <v>182</v>
      </c>
      <c r="AT222" s="115" t="s">
        <v>106</v>
      </c>
      <c r="AU222" s="115" t="s">
        <v>46</v>
      </c>
      <c r="AY222" s="10" t="s">
        <v>90</v>
      </c>
      <c r="BE222" s="33">
        <f>IF(N222="základná",J222,0)</f>
        <v>0</v>
      </c>
      <c r="BF222" s="33">
        <f>IF(N222="znížená",J222,0)</f>
        <v>0</v>
      </c>
      <c r="BG222" s="33">
        <f>IF(N222="zákl. prenesená",J222,0)</f>
        <v>0</v>
      </c>
      <c r="BH222" s="33">
        <f>IF(N222="zníž. prenesená",J222,0)</f>
        <v>0</v>
      </c>
      <c r="BI222" s="33">
        <f>IF(N222="nulová",J222,0)</f>
        <v>0</v>
      </c>
      <c r="BJ222" s="10" t="s">
        <v>46</v>
      </c>
      <c r="BK222" s="33">
        <f>ROUND(I222*H222,2)</f>
        <v>0</v>
      </c>
      <c r="BL222" s="10" t="s">
        <v>111</v>
      </c>
      <c r="BM222" s="115" t="s">
        <v>385</v>
      </c>
    </row>
    <row r="223" spans="2:65" s="1" customFormat="1" ht="16.5" customHeight="1" x14ac:dyDescent="0.2">
      <c r="B223" s="17"/>
      <c r="C223" s="116" t="s">
        <v>235</v>
      </c>
      <c r="D223" s="116" t="s">
        <v>106</v>
      </c>
      <c r="E223" s="117" t="s">
        <v>218</v>
      </c>
      <c r="F223" s="118" t="s">
        <v>219</v>
      </c>
      <c r="G223" s="119" t="s">
        <v>97</v>
      </c>
      <c r="H223" s="120">
        <v>32.655000000000001</v>
      </c>
      <c r="I223" s="121"/>
      <c r="J223" s="122">
        <f>ROUND(I223*H223,2)</f>
        <v>0</v>
      </c>
      <c r="K223" s="123"/>
      <c r="L223" s="124"/>
      <c r="M223" s="125" t="s">
        <v>0</v>
      </c>
      <c r="N223" s="126" t="s">
        <v>27</v>
      </c>
      <c r="P223" s="113">
        <f>O223*H223</f>
        <v>0</v>
      </c>
      <c r="Q223" s="113">
        <v>2.9999999999999997E-4</v>
      </c>
      <c r="R223" s="113">
        <f>Q223*H223</f>
        <v>9.7964999999999997E-3</v>
      </c>
      <c r="S223" s="113">
        <v>0</v>
      </c>
      <c r="T223" s="114">
        <f>S223*H223</f>
        <v>0</v>
      </c>
      <c r="AR223" s="115" t="s">
        <v>182</v>
      </c>
      <c r="AT223" s="115" t="s">
        <v>106</v>
      </c>
      <c r="AU223" s="115" t="s">
        <v>46</v>
      </c>
      <c r="AY223" s="10" t="s">
        <v>90</v>
      </c>
      <c r="BE223" s="33">
        <f>IF(N223="základná",J223,0)</f>
        <v>0</v>
      </c>
      <c r="BF223" s="33">
        <f>IF(N223="znížená",J223,0)</f>
        <v>0</v>
      </c>
      <c r="BG223" s="33">
        <f>IF(N223="zákl. prenesená",J223,0)</f>
        <v>0</v>
      </c>
      <c r="BH223" s="33">
        <f>IF(N223="zníž. prenesená",J223,0)</f>
        <v>0</v>
      </c>
      <c r="BI223" s="33">
        <f>IF(N223="nulová",J223,0)</f>
        <v>0</v>
      </c>
      <c r="BJ223" s="10" t="s">
        <v>46</v>
      </c>
      <c r="BK223" s="33">
        <f>ROUND(I223*H223,2)</f>
        <v>0</v>
      </c>
      <c r="BL223" s="10" t="s">
        <v>111</v>
      </c>
      <c r="BM223" s="115" t="s">
        <v>386</v>
      </c>
    </row>
    <row r="224" spans="2:65" s="1" customFormat="1" ht="24.2" customHeight="1" x14ac:dyDescent="0.2">
      <c r="B224" s="17"/>
      <c r="C224" s="104" t="s">
        <v>236</v>
      </c>
      <c r="D224" s="104" t="s">
        <v>91</v>
      </c>
      <c r="E224" s="105" t="s">
        <v>220</v>
      </c>
      <c r="F224" s="106" t="s">
        <v>221</v>
      </c>
      <c r="G224" s="107" t="s">
        <v>92</v>
      </c>
      <c r="H224" s="108">
        <v>73.709999999999994</v>
      </c>
      <c r="I224" s="109"/>
      <c r="J224" s="110">
        <f>ROUND(I224*H224,2)</f>
        <v>0</v>
      </c>
      <c r="K224" s="111"/>
      <c r="L224" s="17"/>
      <c r="M224" s="112" t="s">
        <v>0</v>
      </c>
      <c r="N224" s="78" t="s">
        <v>27</v>
      </c>
      <c r="P224" s="113">
        <f>O224*H224</f>
        <v>0</v>
      </c>
      <c r="Q224" s="113">
        <v>0</v>
      </c>
      <c r="R224" s="113">
        <f>Q224*H224</f>
        <v>0</v>
      </c>
      <c r="S224" s="113">
        <v>0</v>
      </c>
      <c r="T224" s="114">
        <f>S224*H224</f>
        <v>0</v>
      </c>
      <c r="AR224" s="115" t="s">
        <v>111</v>
      </c>
      <c r="AT224" s="115" t="s">
        <v>91</v>
      </c>
      <c r="AU224" s="115" t="s">
        <v>46</v>
      </c>
      <c r="AY224" s="10" t="s">
        <v>90</v>
      </c>
      <c r="BE224" s="33">
        <f>IF(N224="základná",J224,0)</f>
        <v>0</v>
      </c>
      <c r="BF224" s="33">
        <f>IF(N224="znížená",J224,0)</f>
        <v>0</v>
      </c>
      <c r="BG224" s="33">
        <f>IF(N224="zákl. prenesená",J224,0)</f>
        <v>0</v>
      </c>
      <c r="BH224" s="33">
        <f>IF(N224="zníž. prenesená",J224,0)</f>
        <v>0</v>
      </c>
      <c r="BI224" s="33">
        <f>IF(N224="nulová",J224,0)</f>
        <v>0</v>
      </c>
      <c r="BJ224" s="10" t="s">
        <v>46</v>
      </c>
      <c r="BK224" s="33">
        <f>ROUND(I224*H224,2)</f>
        <v>0</v>
      </c>
      <c r="BL224" s="10" t="s">
        <v>111</v>
      </c>
      <c r="BM224" s="115" t="s">
        <v>599</v>
      </c>
    </row>
    <row r="225" spans="2:65" s="7" customFormat="1" x14ac:dyDescent="0.2">
      <c r="B225" s="127"/>
      <c r="D225" s="128" t="s">
        <v>120</v>
      </c>
      <c r="E225" s="134" t="s">
        <v>0</v>
      </c>
      <c r="F225" s="129" t="s">
        <v>326</v>
      </c>
      <c r="H225" s="130">
        <v>73.709999999999994</v>
      </c>
      <c r="I225" s="131"/>
      <c r="L225" s="127"/>
      <c r="M225" s="132"/>
      <c r="T225" s="133"/>
      <c r="AT225" s="134" t="s">
        <v>120</v>
      </c>
      <c r="AU225" s="134" t="s">
        <v>46</v>
      </c>
      <c r="AV225" s="7" t="s">
        <v>46</v>
      </c>
      <c r="AW225" s="7" t="s">
        <v>18</v>
      </c>
      <c r="AX225" s="7" t="s">
        <v>44</v>
      </c>
      <c r="AY225" s="134" t="s">
        <v>90</v>
      </c>
    </row>
    <row r="226" spans="2:65" s="8" customFormat="1" x14ac:dyDescent="0.2">
      <c r="B226" s="149"/>
      <c r="D226" s="128" t="s">
        <v>120</v>
      </c>
      <c r="E226" s="150" t="s">
        <v>0</v>
      </c>
      <c r="F226" s="151" t="s">
        <v>179</v>
      </c>
      <c r="H226" s="152">
        <v>73.709999999999994</v>
      </c>
      <c r="I226" s="153"/>
      <c r="L226" s="149"/>
      <c r="M226" s="154"/>
      <c r="T226" s="155"/>
      <c r="AT226" s="150" t="s">
        <v>120</v>
      </c>
      <c r="AU226" s="150" t="s">
        <v>46</v>
      </c>
      <c r="AV226" s="8" t="s">
        <v>93</v>
      </c>
      <c r="AW226" s="8" t="s">
        <v>18</v>
      </c>
      <c r="AX226" s="8" t="s">
        <v>45</v>
      </c>
      <c r="AY226" s="150" t="s">
        <v>90</v>
      </c>
    </row>
    <row r="227" spans="2:65" s="1" customFormat="1" ht="33" customHeight="1" x14ac:dyDescent="0.2">
      <c r="B227" s="17"/>
      <c r="C227" s="104" t="s">
        <v>237</v>
      </c>
      <c r="D227" s="104" t="s">
        <v>91</v>
      </c>
      <c r="E227" s="105" t="s">
        <v>438</v>
      </c>
      <c r="F227" s="106" t="s">
        <v>439</v>
      </c>
      <c r="G227" s="107" t="s">
        <v>103</v>
      </c>
      <c r="H227" s="108">
        <v>22.68</v>
      </c>
      <c r="I227" s="109"/>
      <c r="J227" s="110">
        <f>ROUND(I227*H227,2)</f>
        <v>0</v>
      </c>
      <c r="K227" s="111"/>
      <c r="L227" s="17"/>
      <c r="M227" s="112" t="s">
        <v>0</v>
      </c>
      <c r="N227" s="78" t="s">
        <v>27</v>
      </c>
      <c r="P227" s="113">
        <f>O227*H227</f>
        <v>0</v>
      </c>
      <c r="Q227" s="113">
        <v>3.0000000000000001E-5</v>
      </c>
      <c r="R227" s="113">
        <f>Q227*H227</f>
        <v>6.8040000000000006E-4</v>
      </c>
      <c r="S227" s="113">
        <v>0</v>
      </c>
      <c r="T227" s="114">
        <f>S227*H227</f>
        <v>0</v>
      </c>
      <c r="AR227" s="115" t="s">
        <v>111</v>
      </c>
      <c r="AT227" s="115" t="s">
        <v>91</v>
      </c>
      <c r="AU227" s="115" t="s">
        <v>46</v>
      </c>
      <c r="AY227" s="10" t="s">
        <v>90</v>
      </c>
      <c r="BE227" s="33">
        <f>IF(N227="základná",J227,0)</f>
        <v>0</v>
      </c>
      <c r="BF227" s="33">
        <f>IF(N227="znížená",J227,0)</f>
        <v>0</v>
      </c>
      <c r="BG227" s="33">
        <f>IF(N227="zákl. prenesená",J227,0)</f>
        <v>0</v>
      </c>
      <c r="BH227" s="33">
        <f>IF(N227="zníž. prenesená",J227,0)</f>
        <v>0</v>
      </c>
      <c r="BI227" s="33">
        <f>IF(N227="nulová",J227,0)</f>
        <v>0</v>
      </c>
      <c r="BJ227" s="10" t="s">
        <v>46</v>
      </c>
      <c r="BK227" s="33">
        <f>ROUND(I227*H227,2)</f>
        <v>0</v>
      </c>
      <c r="BL227" s="10" t="s">
        <v>111</v>
      </c>
      <c r="BM227" s="115" t="s">
        <v>440</v>
      </c>
    </row>
    <row r="228" spans="2:65" s="7" customFormat="1" x14ac:dyDescent="0.2">
      <c r="B228" s="127"/>
      <c r="D228" s="128" t="s">
        <v>120</v>
      </c>
      <c r="E228" s="134" t="s">
        <v>0</v>
      </c>
      <c r="F228" s="129" t="s">
        <v>396</v>
      </c>
      <c r="H228" s="130">
        <v>22.68</v>
      </c>
      <c r="I228" s="131"/>
      <c r="L228" s="127"/>
      <c r="M228" s="132"/>
      <c r="T228" s="133"/>
      <c r="AT228" s="134" t="s">
        <v>120</v>
      </c>
      <c r="AU228" s="134" t="s">
        <v>46</v>
      </c>
      <c r="AV228" s="7" t="s">
        <v>46</v>
      </c>
      <c r="AW228" s="7" t="s">
        <v>18</v>
      </c>
      <c r="AX228" s="7" t="s">
        <v>45</v>
      </c>
      <c r="AY228" s="134" t="s">
        <v>90</v>
      </c>
    </row>
    <row r="229" spans="2:65" s="1" customFormat="1" ht="16.5" customHeight="1" x14ac:dyDescent="0.2">
      <c r="B229" s="17"/>
      <c r="C229" s="116" t="s">
        <v>238</v>
      </c>
      <c r="D229" s="116" t="s">
        <v>106</v>
      </c>
      <c r="E229" s="117" t="s">
        <v>428</v>
      </c>
      <c r="F229" s="118" t="s">
        <v>429</v>
      </c>
      <c r="G229" s="119" t="s">
        <v>97</v>
      </c>
      <c r="H229" s="120">
        <v>181.44</v>
      </c>
      <c r="I229" s="121"/>
      <c r="J229" s="122">
        <f>ROUND(I229*H229,2)</f>
        <v>0</v>
      </c>
      <c r="K229" s="123"/>
      <c r="L229" s="124"/>
      <c r="M229" s="125" t="s">
        <v>0</v>
      </c>
      <c r="N229" s="126" t="s">
        <v>27</v>
      </c>
      <c r="P229" s="113">
        <f>O229*H229</f>
        <v>0</v>
      </c>
      <c r="Q229" s="113">
        <v>3.5E-4</v>
      </c>
      <c r="R229" s="113">
        <f>Q229*H229</f>
        <v>6.3504000000000005E-2</v>
      </c>
      <c r="S229" s="113">
        <v>0</v>
      </c>
      <c r="T229" s="114">
        <f>S229*H229</f>
        <v>0</v>
      </c>
      <c r="AR229" s="115" t="s">
        <v>182</v>
      </c>
      <c r="AT229" s="115" t="s">
        <v>106</v>
      </c>
      <c r="AU229" s="115" t="s">
        <v>46</v>
      </c>
      <c r="AY229" s="10" t="s">
        <v>90</v>
      </c>
      <c r="BE229" s="33">
        <f>IF(N229="základná",J229,0)</f>
        <v>0</v>
      </c>
      <c r="BF229" s="33">
        <f>IF(N229="znížená",J229,0)</f>
        <v>0</v>
      </c>
      <c r="BG229" s="33">
        <f>IF(N229="zákl. prenesená",J229,0)</f>
        <v>0</v>
      </c>
      <c r="BH229" s="33">
        <f>IF(N229="zníž. prenesená",J229,0)</f>
        <v>0</v>
      </c>
      <c r="BI229" s="33">
        <f>IF(N229="nulová",J229,0)</f>
        <v>0</v>
      </c>
      <c r="BJ229" s="10" t="s">
        <v>46</v>
      </c>
      <c r="BK229" s="33">
        <f>ROUND(I229*H229,2)</f>
        <v>0</v>
      </c>
      <c r="BL229" s="10" t="s">
        <v>111</v>
      </c>
      <c r="BM229" s="115" t="s">
        <v>441</v>
      </c>
    </row>
    <row r="230" spans="2:65" s="1" customFormat="1" ht="16.5" customHeight="1" x14ac:dyDescent="0.2">
      <c r="B230" s="17"/>
      <c r="C230" s="116" t="s">
        <v>239</v>
      </c>
      <c r="D230" s="116" t="s">
        <v>106</v>
      </c>
      <c r="E230" s="117" t="s">
        <v>225</v>
      </c>
      <c r="F230" s="118" t="s">
        <v>226</v>
      </c>
      <c r="G230" s="119" t="s">
        <v>92</v>
      </c>
      <c r="H230" s="120">
        <v>9.2989999999999995</v>
      </c>
      <c r="I230" s="121"/>
      <c r="J230" s="122">
        <f>ROUND(I230*H230,2)</f>
        <v>0</v>
      </c>
      <c r="K230" s="123"/>
      <c r="L230" s="124"/>
      <c r="M230" s="125" t="s">
        <v>0</v>
      </c>
      <c r="N230" s="126" t="s">
        <v>27</v>
      </c>
      <c r="P230" s="113">
        <f>O230*H230</f>
        <v>0</v>
      </c>
      <c r="Q230" s="113">
        <v>7.92E-3</v>
      </c>
      <c r="R230" s="113">
        <f>Q230*H230</f>
        <v>7.3648079999999991E-2</v>
      </c>
      <c r="S230" s="113">
        <v>0</v>
      </c>
      <c r="T230" s="114">
        <f>S230*H230</f>
        <v>0</v>
      </c>
      <c r="AR230" s="115" t="s">
        <v>182</v>
      </c>
      <c r="AT230" s="115" t="s">
        <v>106</v>
      </c>
      <c r="AU230" s="115" t="s">
        <v>46</v>
      </c>
      <c r="AY230" s="10" t="s">
        <v>90</v>
      </c>
      <c r="BE230" s="33">
        <f>IF(N230="základná",J230,0)</f>
        <v>0</v>
      </c>
      <c r="BF230" s="33">
        <f>IF(N230="znížená",J230,0)</f>
        <v>0</v>
      </c>
      <c r="BG230" s="33">
        <f>IF(N230="zákl. prenesená",J230,0)</f>
        <v>0</v>
      </c>
      <c r="BH230" s="33">
        <f>IF(N230="zníž. prenesená",J230,0)</f>
        <v>0</v>
      </c>
      <c r="BI230" s="33">
        <f>IF(N230="nulová",J230,0)</f>
        <v>0</v>
      </c>
      <c r="BJ230" s="10" t="s">
        <v>46</v>
      </c>
      <c r="BK230" s="33">
        <f>ROUND(I230*H230,2)</f>
        <v>0</v>
      </c>
      <c r="BL230" s="10" t="s">
        <v>111</v>
      </c>
      <c r="BM230" s="115" t="s">
        <v>442</v>
      </c>
    </row>
    <row r="231" spans="2:65" s="1" customFormat="1" ht="24.2" customHeight="1" x14ac:dyDescent="0.2">
      <c r="B231" s="17"/>
      <c r="C231" s="104" t="s">
        <v>242</v>
      </c>
      <c r="D231" s="104" t="s">
        <v>91</v>
      </c>
      <c r="E231" s="105" t="s">
        <v>228</v>
      </c>
      <c r="F231" s="106" t="s">
        <v>229</v>
      </c>
      <c r="G231" s="107" t="s">
        <v>189</v>
      </c>
      <c r="H231" s="108"/>
      <c r="I231" s="109"/>
      <c r="J231" s="110">
        <f>ROUND(I231*H231,2)</f>
        <v>0</v>
      </c>
      <c r="K231" s="111"/>
      <c r="L231" s="17"/>
      <c r="M231" s="112" t="s">
        <v>0</v>
      </c>
      <c r="N231" s="78" t="s">
        <v>27</v>
      </c>
      <c r="P231" s="113">
        <f>O231*H231</f>
        <v>0</v>
      </c>
      <c r="Q231" s="113">
        <v>0</v>
      </c>
      <c r="R231" s="113">
        <f>Q231*H231</f>
        <v>0</v>
      </c>
      <c r="S231" s="113">
        <v>0</v>
      </c>
      <c r="T231" s="114">
        <f>S231*H231</f>
        <v>0</v>
      </c>
      <c r="AR231" s="115" t="s">
        <v>111</v>
      </c>
      <c r="AT231" s="115" t="s">
        <v>91</v>
      </c>
      <c r="AU231" s="115" t="s">
        <v>46</v>
      </c>
      <c r="AY231" s="10" t="s">
        <v>90</v>
      </c>
      <c r="BE231" s="33">
        <f>IF(N231="základná",J231,0)</f>
        <v>0</v>
      </c>
      <c r="BF231" s="33">
        <f>IF(N231="znížená",J231,0)</f>
        <v>0</v>
      </c>
      <c r="BG231" s="33">
        <f>IF(N231="zákl. prenesená",J231,0)</f>
        <v>0</v>
      </c>
      <c r="BH231" s="33">
        <f>IF(N231="zníž. prenesená",J231,0)</f>
        <v>0</v>
      </c>
      <c r="BI231" s="33">
        <f>IF(N231="nulová",J231,0)</f>
        <v>0</v>
      </c>
      <c r="BJ231" s="10" t="s">
        <v>46</v>
      </c>
      <c r="BK231" s="33">
        <f>ROUND(I231*H231,2)</f>
        <v>0</v>
      </c>
      <c r="BL231" s="10" t="s">
        <v>111</v>
      </c>
      <c r="BM231" s="115" t="s">
        <v>387</v>
      </c>
    </row>
    <row r="232" spans="2:65" s="6" customFormat="1" ht="22.9" customHeight="1" x14ac:dyDescent="0.2">
      <c r="B232" s="93"/>
      <c r="D232" s="94" t="s">
        <v>43</v>
      </c>
      <c r="E232" s="102" t="s">
        <v>240</v>
      </c>
      <c r="F232" s="102" t="s">
        <v>241</v>
      </c>
      <c r="I232" s="96"/>
      <c r="J232" s="103">
        <f>BK232</f>
        <v>0</v>
      </c>
      <c r="L232" s="93"/>
      <c r="M232" s="97"/>
      <c r="P232" s="98">
        <f>SUM(P233:P253)</f>
        <v>0</v>
      </c>
      <c r="R232" s="98">
        <f>SUM(R233:R253)</f>
        <v>3.6005120000000009E-2</v>
      </c>
      <c r="T232" s="99">
        <f>SUM(T233:T253)</f>
        <v>0.1186962</v>
      </c>
      <c r="AR232" s="94" t="s">
        <v>46</v>
      </c>
      <c r="AT232" s="100" t="s">
        <v>43</v>
      </c>
      <c r="AU232" s="100" t="s">
        <v>45</v>
      </c>
      <c r="AY232" s="94" t="s">
        <v>90</v>
      </c>
      <c r="BK232" s="101">
        <f>SUM(BK233:BK253)</f>
        <v>0</v>
      </c>
    </row>
    <row r="233" spans="2:65" s="1" customFormat="1" ht="33" customHeight="1" x14ac:dyDescent="0.2">
      <c r="B233" s="17"/>
      <c r="C233" s="104" t="s">
        <v>245</v>
      </c>
      <c r="D233" s="104" t="s">
        <v>91</v>
      </c>
      <c r="E233" s="105" t="s">
        <v>243</v>
      </c>
      <c r="F233" s="106" t="s">
        <v>244</v>
      </c>
      <c r="G233" s="107" t="s">
        <v>103</v>
      </c>
      <c r="H233" s="108">
        <v>12.18</v>
      </c>
      <c r="I233" s="109"/>
      <c r="J233" s="110">
        <f>ROUND(I233*H233,2)</f>
        <v>0</v>
      </c>
      <c r="K233" s="111"/>
      <c r="L233" s="17"/>
      <c r="M233" s="112" t="s">
        <v>0</v>
      </c>
      <c r="N233" s="78" t="s">
        <v>27</v>
      </c>
      <c r="P233" s="113">
        <f>O233*H233</f>
        <v>0</v>
      </c>
      <c r="Q233" s="113">
        <v>0</v>
      </c>
      <c r="R233" s="113">
        <f>Q233*H233</f>
        <v>0</v>
      </c>
      <c r="S233" s="113">
        <v>3.47E-3</v>
      </c>
      <c r="T233" s="114">
        <f>S233*H233</f>
        <v>4.2264599999999999E-2</v>
      </c>
      <c r="AR233" s="115" t="s">
        <v>111</v>
      </c>
      <c r="AT233" s="115" t="s">
        <v>91</v>
      </c>
      <c r="AU233" s="115" t="s">
        <v>46</v>
      </c>
      <c r="AY233" s="10" t="s">
        <v>90</v>
      </c>
      <c r="BE233" s="33">
        <f>IF(N233="základná",J233,0)</f>
        <v>0</v>
      </c>
      <c r="BF233" s="33">
        <f>IF(N233="znížená",J233,0)</f>
        <v>0</v>
      </c>
      <c r="BG233" s="33">
        <f>IF(N233="zákl. prenesená",J233,0)</f>
        <v>0</v>
      </c>
      <c r="BH233" s="33">
        <f>IF(N233="zníž. prenesená",J233,0)</f>
        <v>0</v>
      </c>
      <c r="BI233" s="33">
        <f>IF(N233="nulová",J233,0)</f>
        <v>0</v>
      </c>
      <c r="BJ233" s="10" t="s">
        <v>46</v>
      </c>
      <c r="BK233" s="33">
        <f>ROUND(I233*H233,2)</f>
        <v>0</v>
      </c>
      <c r="BL233" s="10" t="s">
        <v>111</v>
      </c>
      <c r="BM233" s="115" t="s">
        <v>443</v>
      </c>
    </row>
    <row r="234" spans="2:65" s="7" customFormat="1" x14ac:dyDescent="0.2">
      <c r="B234" s="127"/>
      <c r="D234" s="128" t="s">
        <v>120</v>
      </c>
      <c r="E234" s="134" t="s">
        <v>0</v>
      </c>
      <c r="F234" s="129" t="s">
        <v>600</v>
      </c>
      <c r="H234" s="130">
        <v>12.18</v>
      </c>
      <c r="I234" s="131"/>
      <c r="L234" s="127"/>
      <c r="M234" s="132"/>
      <c r="T234" s="133"/>
      <c r="AT234" s="134" t="s">
        <v>120</v>
      </c>
      <c r="AU234" s="134" t="s">
        <v>46</v>
      </c>
      <c r="AV234" s="7" t="s">
        <v>46</v>
      </c>
      <c r="AW234" s="7" t="s">
        <v>18</v>
      </c>
      <c r="AX234" s="7" t="s">
        <v>44</v>
      </c>
      <c r="AY234" s="134" t="s">
        <v>90</v>
      </c>
    </row>
    <row r="235" spans="2:65" s="8" customFormat="1" x14ac:dyDescent="0.2">
      <c r="B235" s="149"/>
      <c r="D235" s="128" t="s">
        <v>120</v>
      </c>
      <c r="E235" s="150" t="s">
        <v>155</v>
      </c>
      <c r="F235" s="151" t="s">
        <v>179</v>
      </c>
      <c r="H235" s="152">
        <v>12.18</v>
      </c>
      <c r="I235" s="153"/>
      <c r="L235" s="149"/>
      <c r="M235" s="154"/>
      <c r="T235" s="155"/>
      <c r="AT235" s="150" t="s">
        <v>120</v>
      </c>
      <c r="AU235" s="150" t="s">
        <v>46</v>
      </c>
      <c r="AV235" s="8" t="s">
        <v>93</v>
      </c>
      <c r="AW235" s="8" t="s">
        <v>18</v>
      </c>
      <c r="AX235" s="8" t="s">
        <v>45</v>
      </c>
      <c r="AY235" s="150" t="s">
        <v>90</v>
      </c>
    </row>
    <row r="236" spans="2:65" s="1" customFormat="1" ht="24.2" customHeight="1" x14ac:dyDescent="0.2">
      <c r="B236" s="17"/>
      <c r="C236" s="104" t="s">
        <v>248</v>
      </c>
      <c r="D236" s="104" t="s">
        <v>91</v>
      </c>
      <c r="E236" s="105" t="s">
        <v>246</v>
      </c>
      <c r="F236" s="106" t="s">
        <v>247</v>
      </c>
      <c r="G236" s="107" t="s">
        <v>103</v>
      </c>
      <c r="H236" s="108">
        <v>12.18</v>
      </c>
      <c r="I236" s="109"/>
      <c r="J236" s="110">
        <f>ROUND(I236*H236,2)</f>
        <v>0</v>
      </c>
      <c r="K236" s="111"/>
      <c r="L236" s="17"/>
      <c r="M236" s="112" t="s">
        <v>0</v>
      </c>
      <c r="N236" s="78" t="s">
        <v>27</v>
      </c>
      <c r="P236" s="113">
        <f>O236*H236</f>
        <v>0</v>
      </c>
      <c r="Q236" s="113">
        <v>1.03E-4</v>
      </c>
      <c r="R236" s="113">
        <f>Q236*H236</f>
        <v>1.25454E-3</v>
      </c>
      <c r="S236" s="113">
        <v>0</v>
      </c>
      <c r="T236" s="114">
        <f>S236*H236</f>
        <v>0</v>
      </c>
      <c r="AR236" s="115" t="s">
        <v>111</v>
      </c>
      <c r="AT236" s="115" t="s">
        <v>91</v>
      </c>
      <c r="AU236" s="115" t="s">
        <v>46</v>
      </c>
      <c r="AY236" s="10" t="s">
        <v>90</v>
      </c>
      <c r="BE236" s="33">
        <f>IF(N236="základná",J236,0)</f>
        <v>0</v>
      </c>
      <c r="BF236" s="33">
        <f>IF(N236="znížená",J236,0)</f>
        <v>0</v>
      </c>
      <c r="BG236" s="33">
        <f>IF(N236="zákl. prenesená",J236,0)</f>
        <v>0</v>
      </c>
      <c r="BH236" s="33">
        <f>IF(N236="zníž. prenesená",J236,0)</f>
        <v>0</v>
      </c>
      <c r="BI236" s="33">
        <f>IF(N236="nulová",J236,0)</f>
        <v>0</v>
      </c>
      <c r="BJ236" s="10" t="s">
        <v>46</v>
      </c>
      <c r="BK236" s="33">
        <f>ROUND(I236*H236,2)</f>
        <v>0</v>
      </c>
      <c r="BL236" s="10" t="s">
        <v>111</v>
      </c>
      <c r="BM236" s="115" t="s">
        <v>445</v>
      </c>
    </row>
    <row r="237" spans="2:65" s="7" customFormat="1" x14ac:dyDescent="0.2">
      <c r="B237" s="127"/>
      <c r="D237" s="128" t="s">
        <v>120</v>
      </c>
      <c r="E237" s="134" t="s">
        <v>0</v>
      </c>
      <c r="F237" s="129" t="s">
        <v>155</v>
      </c>
      <c r="H237" s="130">
        <v>12.18</v>
      </c>
      <c r="I237" s="131"/>
      <c r="L237" s="127"/>
      <c r="M237" s="132"/>
      <c r="T237" s="133"/>
      <c r="AT237" s="134" t="s">
        <v>120</v>
      </c>
      <c r="AU237" s="134" t="s">
        <v>46</v>
      </c>
      <c r="AV237" s="7" t="s">
        <v>46</v>
      </c>
      <c r="AW237" s="7" t="s">
        <v>18</v>
      </c>
      <c r="AX237" s="7" t="s">
        <v>45</v>
      </c>
      <c r="AY237" s="134" t="s">
        <v>90</v>
      </c>
    </row>
    <row r="238" spans="2:65" s="1" customFormat="1" ht="24.2" customHeight="1" x14ac:dyDescent="0.2">
      <c r="B238" s="17"/>
      <c r="C238" s="116" t="s">
        <v>251</v>
      </c>
      <c r="D238" s="116" t="s">
        <v>106</v>
      </c>
      <c r="E238" s="117" t="s">
        <v>249</v>
      </c>
      <c r="F238" s="118" t="s">
        <v>250</v>
      </c>
      <c r="G238" s="119" t="s">
        <v>103</v>
      </c>
      <c r="H238" s="120">
        <v>12.789</v>
      </c>
      <c r="I238" s="121"/>
      <c r="J238" s="122">
        <f>ROUND(I238*H238,2)</f>
        <v>0</v>
      </c>
      <c r="K238" s="123"/>
      <c r="L238" s="124"/>
      <c r="M238" s="125" t="s">
        <v>0</v>
      </c>
      <c r="N238" s="126" t="s">
        <v>27</v>
      </c>
      <c r="P238" s="113">
        <f>O238*H238</f>
        <v>0</v>
      </c>
      <c r="Q238" s="113">
        <v>1.42E-3</v>
      </c>
      <c r="R238" s="113">
        <f>Q238*H238</f>
        <v>1.816038E-2</v>
      </c>
      <c r="S238" s="113">
        <v>0</v>
      </c>
      <c r="T238" s="114">
        <f>S238*H238</f>
        <v>0</v>
      </c>
      <c r="AR238" s="115" t="s">
        <v>182</v>
      </c>
      <c r="AT238" s="115" t="s">
        <v>106</v>
      </c>
      <c r="AU238" s="115" t="s">
        <v>46</v>
      </c>
      <c r="AY238" s="10" t="s">
        <v>90</v>
      </c>
      <c r="BE238" s="33">
        <f>IF(N238="základná",J238,0)</f>
        <v>0</v>
      </c>
      <c r="BF238" s="33">
        <f>IF(N238="znížená",J238,0)</f>
        <v>0</v>
      </c>
      <c r="BG238" s="33">
        <f>IF(N238="zákl. prenesená",J238,0)</f>
        <v>0</v>
      </c>
      <c r="BH238" s="33">
        <f>IF(N238="zníž. prenesená",J238,0)</f>
        <v>0</v>
      </c>
      <c r="BI238" s="33">
        <f>IF(N238="nulová",J238,0)</f>
        <v>0</v>
      </c>
      <c r="BJ238" s="10" t="s">
        <v>46</v>
      </c>
      <c r="BK238" s="33">
        <f>ROUND(I238*H238,2)</f>
        <v>0</v>
      </c>
      <c r="BL238" s="10" t="s">
        <v>111</v>
      </c>
      <c r="BM238" s="115" t="s">
        <v>446</v>
      </c>
    </row>
    <row r="239" spans="2:65" s="1" customFormat="1" ht="37.9" customHeight="1" x14ac:dyDescent="0.2">
      <c r="B239" s="17"/>
      <c r="C239" s="104" t="s">
        <v>254</v>
      </c>
      <c r="D239" s="104" t="s">
        <v>91</v>
      </c>
      <c r="E239" s="105" t="s">
        <v>252</v>
      </c>
      <c r="F239" s="106" t="s">
        <v>253</v>
      </c>
      <c r="G239" s="107" t="s">
        <v>97</v>
      </c>
      <c r="H239" s="108">
        <v>2</v>
      </c>
      <c r="I239" s="109"/>
      <c r="J239" s="110">
        <f>ROUND(I239*H239,2)</f>
        <v>0</v>
      </c>
      <c r="K239" s="111"/>
      <c r="L239" s="17"/>
      <c r="M239" s="112" t="s">
        <v>0</v>
      </c>
      <c r="N239" s="78" t="s">
        <v>27</v>
      </c>
      <c r="P239" s="113">
        <f>O239*H239</f>
        <v>0</v>
      </c>
      <c r="Q239" s="113">
        <v>1.8600000000000001E-5</v>
      </c>
      <c r="R239" s="113">
        <f>Q239*H239</f>
        <v>3.7200000000000003E-5</v>
      </c>
      <c r="S239" s="113">
        <v>0</v>
      </c>
      <c r="T239" s="114">
        <f>S239*H239</f>
        <v>0</v>
      </c>
      <c r="AR239" s="115" t="s">
        <v>111</v>
      </c>
      <c r="AT239" s="115" t="s">
        <v>91</v>
      </c>
      <c r="AU239" s="115" t="s">
        <v>46</v>
      </c>
      <c r="AY239" s="10" t="s">
        <v>90</v>
      </c>
      <c r="BE239" s="33">
        <f>IF(N239="základná",J239,0)</f>
        <v>0</v>
      </c>
      <c r="BF239" s="33">
        <f>IF(N239="znížená",J239,0)</f>
        <v>0</v>
      </c>
      <c r="BG239" s="33">
        <f>IF(N239="zákl. prenesená",J239,0)</f>
        <v>0</v>
      </c>
      <c r="BH239" s="33">
        <f>IF(N239="zníž. prenesená",J239,0)</f>
        <v>0</v>
      </c>
      <c r="BI239" s="33">
        <f>IF(N239="nulová",J239,0)</f>
        <v>0</v>
      </c>
      <c r="BJ239" s="10" t="s">
        <v>46</v>
      </c>
      <c r="BK239" s="33">
        <f>ROUND(I239*H239,2)</f>
        <v>0</v>
      </c>
      <c r="BL239" s="10" t="s">
        <v>111</v>
      </c>
      <c r="BM239" s="115" t="s">
        <v>447</v>
      </c>
    </row>
    <row r="240" spans="2:65" s="1" customFormat="1" ht="24.2" customHeight="1" x14ac:dyDescent="0.2">
      <c r="B240" s="17"/>
      <c r="C240" s="116" t="s">
        <v>257</v>
      </c>
      <c r="D240" s="116" t="s">
        <v>106</v>
      </c>
      <c r="E240" s="117" t="s">
        <v>255</v>
      </c>
      <c r="F240" s="118" t="s">
        <v>256</v>
      </c>
      <c r="G240" s="119" t="s">
        <v>97</v>
      </c>
      <c r="H240" s="120">
        <v>2</v>
      </c>
      <c r="I240" s="121"/>
      <c r="J240" s="122">
        <f>ROUND(I240*H240,2)</f>
        <v>0</v>
      </c>
      <c r="K240" s="123"/>
      <c r="L240" s="124"/>
      <c r="M240" s="125" t="s">
        <v>0</v>
      </c>
      <c r="N240" s="126" t="s">
        <v>27</v>
      </c>
      <c r="P240" s="113">
        <f>O240*H240</f>
        <v>0</v>
      </c>
      <c r="Q240" s="113">
        <v>6.9999999999999994E-5</v>
      </c>
      <c r="R240" s="113">
        <f>Q240*H240</f>
        <v>1.3999999999999999E-4</v>
      </c>
      <c r="S240" s="113">
        <v>0</v>
      </c>
      <c r="T240" s="114">
        <f>S240*H240</f>
        <v>0</v>
      </c>
      <c r="AR240" s="115" t="s">
        <v>182</v>
      </c>
      <c r="AT240" s="115" t="s">
        <v>106</v>
      </c>
      <c r="AU240" s="115" t="s">
        <v>46</v>
      </c>
      <c r="AY240" s="10" t="s">
        <v>90</v>
      </c>
      <c r="BE240" s="33">
        <f>IF(N240="základná",J240,0)</f>
        <v>0</v>
      </c>
      <c r="BF240" s="33">
        <f>IF(N240="znížená",J240,0)</f>
        <v>0</v>
      </c>
      <c r="BG240" s="33">
        <f>IF(N240="zákl. prenesená",J240,0)</f>
        <v>0</v>
      </c>
      <c r="BH240" s="33">
        <f>IF(N240="zníž. prenesená",J240,0)</f>
        <v>0</v>
      </c>
      <c r="BI240" s="33">
        <f>IF(N240="nulová",J240,0)</f>
        <v>0</v>
      </c>
      <c r="BJ240" s="10" t="s">
        <v>46</v>
      </c>
      <c r="BK240" s="33">
        <f>ROUND(I240*H240,2)</f>
        <v>0</v>
      </c>
      <c r="BL240" s="10" t="s">
        <v>111</v>
      </c>
      <c r="BM240" s="115" t="s">
        <v>448</v>
      </c>
    </row>
    <row r="241" spans="2:65" s="1" customFormat="1" ht="37.9" customHeight="1" x14ac:dyDescent="0.2">
      <c r="B241" s="17"/>
      <c r="C241" s="104" t="s">
        <v>261</v>
      </c>
      <c r="D241" s="104" t="s">
        <v>91</v>
      </c>
      <c r="E241" s="105" t="s">
        <v>258</v>
      </c>
      <c r="F241" s="106" t="s">
        <v>259</v>
      </c>
      <c r="G241" s="107" t="s">
        <v>97</v>
      </c>
      <c r="H241" s="108">
        <v>15</v>
      </c>
      <c r="I241" s="109"/>
      <c r="J241" s="110">
        <f>ROUND(I241*H241,2)</f>
        <v>0</v>
      </c>
      <c r="K241" s="111"/>
      <c r="L241" s="17"/>
      <c r="M241" s="112" t="s">
        <v>0</v>
      </c>
      <c r="N241" s="78" t="s">
        <v>27</v>
      </c>
      <c r="P241" s="113">
        <f>O241*H241</f>
        <v>0</v>
      </c>
      <c r="Q241" s="113">
        <v>1.7000000000000001E-4</v>
      </c>
      <c r="R241" s="113">
        <f>Q241*H241</f>
        <v>2.5500000000000002E-3</v>
      </c>
      <c r="S241" s="113">
        <v>0</v>
      </c>
      <c r="T241" s="114">
        <f>S241*H241</f>
        <v>0</v>
      </c>
      <c r="AR241" s="115" t="s">
        <v>111</v>
      </c>
      <c r="AT241" s="115" t="s">
        <v>91</v>
      </c>
      <c r="AU241" s="115" t="s">
        <v>46</v>
      </c>
      <c r="AY241" s="10" t="s">
        <v>90</v>
      </c>
      <c r="BE241" s="33">
        <f>IF(N241="základná",J241,0)</f>
        <v>0</v>
      </c>
      <c r="BF241" s="33">
        <f>IF(N241="znížená",J241,0)</f>
        <v>0</v>
      </c>
      <c r="BG241" s="33">
        <f>IF(N241="zákl. prenesená",J241,0)</f>
        <v>0</v>
      </c>
      <c r="BH241" s="33">
        <f>IF(N241="zníž. prenesená",J241,0)</f>
        <v>0</v>
      </c>
      <c r="BI241" s="33">
        <f>IF(N241="nulová",J241,0)</f>
        <v>0</v>
      </c>
      <c r="BJ241" s="10" t="s">
        <v>46</v>
      </c>
      <c r="BK241" s="33">
        <f>ROUND(I241*H241,2)</f>
        <v>0</v>
      </c>
      <c r="BL241" s="10" t="s">
        <v>111</v>
      </c>
      <c r="BM241" s="115" t="s">
        <v>601</v>
      </c>
    </row>
    <row r="242" spans="2:65" s="7" customFormat="1" x14ac:dyDescent="0.2">
      <c r="B242" s="127"/>
      <c r="D242" s="128" t="s">
        <v>120</v>
      </c>
      <c r="E242" s="134" t="s">
        <v>0</v>
      </c>
      <c r="F242" s="129" t="s">
        <v>110</v>
      </c>
      <c r="H242" s="130">
        <v>15</v>
      </c>
      <c r="I242" s="131"/>
      <c r="L242" s="127"/>
      <c r="M242" s="132"/>
      <c r="T242" s="133"/>
      <c r="AT242" s="134" t="s">
        <v>120</v>
      </c>
      <c r="AU242" s="134" t="s">
        <v>46</v>
      </c>
      <c r="AV242" s="7" t="s">
        <v>46</v>
      </c>
      <c r="AW242" s="7" t="s">
        <v>18</v>
      </c>
      <c r="AX242" s="7" t="s">
        <v>44</v>
      </c>
      <c r="AY242" s="134" t="s">
        <v>90</v>
      </c>
    </row>
    <row r="243" spans="2:65" s="8" customFormat="1" x14ac:dyDescent="0.2">
      <c r="B243" s="149"/>
      <c r="D243" s="128" t="s">
        <v>120</v>
      </c>
      <c r="E243" s="150" t="s">
        <v>0</v>
      </c>
      <c r="F243" s="151" t="s">
        <v>179</v>
      </c>
      <c r="H243" s="152">
        <v>15</v>
      </c>
      <c r="I243" s="153"/>
      <c r="L243" s="149"/>
      <c r="M243" s="154"/>
      <c r="T243" s="155"/>
      <c r="AT243" s="150" t="s">
        <v>120</v>
      </c>
      <c r="AU243" s="150" t="s">
        <v>46</v>
      </c>
      <c r="AV243" s="8" t="s">
        <v>93</v>
      </c>
      <c r="AW243" s="8" t="s">
        <v>18</v>
      </c>
      <c r="AX243" s="8" t="s">
        <v>45</v>
      </c>
      <c r="AY243" s="150" t="s">
        <v>90</v>
      </c>
    </row>
    <row r="244" spans="2:65" s="1" customFormat="1" ht="24.2" customHeight="1" x14ac:dyDescent="0.2">
      <c r="B244" s="17"/>
      <c r="C244" s="116" t="s">
        <v>264</v>
      </c>
      <c r="D244" s="116" t="s">
        <v>106</v>
      </c>
      <c r="E244" s="117" t="s">
        <v>262</v>
      </c>
      <c r="F244" s="118" t="s">
        <v>263</v>
      </c>
      <c r="G244" s="119" t="s">
        <v>97</v>
      </c>
      <c r="H244" s="120">
        <v>15</v>
      </c>
      <c r="I244" s="121"/>
      <c r="J244" s="122">
        <f t="shared" ref="J244:J249" si="5">ROUND(I244*H244,2)</f>
        <v>0</v>
      </c>
      <c r="K244" s="123"/>
      <c r="L244" s="124"/>
      <c r="M244" s="125" t="s">
        <v>0</v>
      </c>
      <c r="N244" s="126" t="s">
        <v>27</v>
      </c>
      <c r="P244" s="113">
        <f t="shared" ref="P244:P249" si="6">O244*H244</f>
        <v>0</v>
      </c>
      <c r="Q244" s="113">
        <v>6.4999999999999997E-4</v>
      </c>
      <c r="R244" s="113">
        <f t="shared" ref="R244:R249" si="7">Q244*H244</f>
        <v>9.75E-3</v>
      </c>
      <c r="S244" s="113">
        <v>0</v>
      </c>
      <c r="T244" s="114">
        <f t="shared" ref="T244:T249" si="8">S244*H244</f>
        <v>0</v>
      </c>
      <c r="AR244" s="115" t="s">
        <v>182</v>
      </c>
      <c r="AT244" s="115" t="s">
        <v>106</v>
      </c>
      <c r="AU244" s="115" t="s">
        <v>46</v>
      </c>
      <c r="AY244" s="10" t="s">
        <v>90</v>
      </c>
      <c r="BE244" s="33">
        <f t="shared" ref="BE244:BE249" si="9">IF(N244="základná",J244,0)</f>
        <v>0</v>
      </c>
      <c r="BF244" s="33">
        <f t="shared" ref="BF244:BF249" si="10">IF(N244="znížená",J244,0)</f>
        <v>0</v>
      </c>
      <c r="BG244" s="33">
        <f t="shared" ref="BG244:BG249" si="11">IF(N244="zákl. prenesená",J244,0)</f>
        <v>0</v>
      </c>
      <c r="BH244" s="33">
        <f t="shared" ref="BH244:BH249" si="12">IF(N244="zníž. prenesená",J244,0)</f>
        <v>0</v>
      </c>
      <c r="BI244" s="33">
        <f t="shared" ref="BI244:BI249" si="13">IF(N244="nulová",J244,0)</f>
        <v>0</v>
      </c>
      <c r="BJ244" s="10" t="s">
        <v>46</v>
      </c>
      <c r="BK244" s="33">
        <f t="shared" ref="BK244:BK249" si="14">ROUND(I244*H244,2)</f>
        <v>0</v>
      </c>
      <c r="BL244" s="10" t="s">
        <v>111</v>
      </c>
      <c r="BM244" s="115" t="s">
        <v>602</v>
      </c>
    </row>
    <row r="245" spans="2:65" s="1" customFormat="1" ht="24.2" customHeight="1" x14ac:dyDescent="0.2">
      <c r="B245" s="17"/>
      <c r="C245" s="104" t="s">
        <v>267</v>
      </c>
      <c r="D245" s="104" t="s">
        <v>91</v>
      </c>
      <c r="E245" s="105" t="s">
        <v>265</v>
      </c>
      <c r="F245" s="106" t="s">
        <v>266</v>
      </c>
      <c r="G245" s="107" t="s">
        <v>97</v>
      </c>
      <c r="H245" s="108">
        <v>2</v>
      </c>
      <c r="I245" s="109"/>
      <c r="J245" s="110">
        <f t="shared" si="5"/>
        <v>0</v>
      </c>
      <c r="K245" s="111"/>
      <c r="L245" s="17"/>
      <c r="M245" s="112" t="s">
        <v>0</v>
      </c>
      <c r="N245" s="78" t="s">
        <v>27</v>
      </c>
      <c r="P245" s="113">
        <f t="shared" si="6"/>
        <v>0</v>
      </c>
      <c r="Q245" s="113">
        <v>1.3650000000000001E-4</v>
      </c>
      <c r="R245" s="113">
        <f t="shared" si="7"/>
        <v>2.7300000000000002E-4</v>
      </c>
      <c r="S245" s="113">
        <v>0</v>
      </c>
      <c r="T245" s="114">
        <f t="shared" si="8"/>
        <v>0</v>
      </c>
      <c r="AR245" s="115" t="s">
        <v>111</v>
      </c>
      <c r="AT245" s="115" t="s">
        <v>91</v>
      </c>
      <c r="AU245" s="115" t="s">
        <v>46</v>
      </c>
      <c r="AY245" s="10" t="s">
        <v>90</v>
      </c>
      <c r="BE245" s="33">
        <f t="shared" si="9"/>
        <v>0</v>
      </c>
      <c r="BF245" s="33">
        <f t="shared" si="10"/>
        <v>0</v>
      </c>
      <c r="BG245" s="33">
        <f t="shared" si="11"/>
        <v>0</v>
      </c>
      <c r="BH245" s="33">
        <f t="shared" si="12"/>
        <v>0</v>
      </c>
      <c r="BI245" s="33">
        <f t="shared" si="13"/>
        <v>0</v>
      </c>
      <c r="BJ245" s="10" t="s">
        <v>46</v>
      </c>
      <c r="BK245" s="33">
        <f t="shared" si="14"/>
        <v>0</v>
      </c>
      <c r="BL245" s="10" t="s">
        <v>111</v>
      </c>
      <c r="BM245" s="115" t="s">
        <v>451</v>
      </c>
    </row>
    <row r="246" spans="2:65" s="1" customFormat="1" ht="24.2" customHeight="1" x14ac:dyDescent="0.2">
      <c r="B246" s="17"/>
      <c r="C246" s="116" t="s">
        <v>270</v>
      </c>
      <c r="D246" s="116" t="s">
        <v>106</v>
      </c>
      <c r="E246" s="117" t="s">
        <v>268</v>
      </c>
      <c r="F246" s="118" t="s">
        <v>269</v>
      </c>
      <c r="G246" s="119" t="s">
        <v>97</v>
      </c>
      <c r="H246" s="120">
        <v>2</v>
      </c>
      <c r="I246" s="121"/>
      <c r="J246" s="122">
        <f t="shared" si="5"/>
        <v>0</v>
      </c>
      <c r="K246" s="123"/>
      <c r="L246" s="124"/>
      <c r="M246" s="125" t="s">
        <v>0</v>
      </c>
      <c r="N246" s="126" t="s">
        <v>27</v>
      </c>
      <c r="P246" s="113">
        <f t="shared" si="6"/>
        <v>0</v>
      </c>
      <c r="Q246" s="113">
        <v>1.75E-3</v>
      </c>
      <c r="R246" s="113">
        <f t="shared" si="7"/>
        <v>3.5000000000000001E-3</v>
      </c>
      <c r="S246" s="113">
        <v>0</v>
      </c>
      <c r="T246" s="114">
        <f t="shared" si="8"/>
        <v>0</v>
      </c>
      <c r="AR246" s="115" t="s">
        <v>182</v>
      </c>
      <c r="AT246" s="115" t="s">
        <v>106</v>
      </c>
      <c r="AU246" s="115" t="s">
        <v>46</v>
      </c>
      <c r="AY246" s="10" t="s">
        <v>90</v>
      </c>
      <c r="BE246" s="33">
        <f t="shared" si="9"/>
        <v>0</v>
      </c>
      <c r="BF246" s="33">
        <f t="shared" si="10"/>
        <v>0</v>
      </c>
      <c r="BG246" s="33">
        <f t="shared" si="11"/>
        <v>0</v>
      </c>
      <c r="BH246" s="33">
        <f t="shared" si="12"/>
        <v>0</v>
      </c>
      <c r="BI246" s="33">
        <f t="shared" si="13"/>
        <v>0</v>
      </c>
      <c r="BJ246" s="10" t="s">
        <v>46</v>
      </c>
      <c r="BK246" s="33">
        <f t="shared" si="14"/>
        <v>0</v>
      </c>
      <c r="BL246" s="10" t="s">
        <v>111</v>
      </c>
      <c r="BM246" s="115" t="s">
        <v>452</v>
      </c>
    </row>
    <row r="247" spans="2:65" s="1" customFormat="1" ht="37.9" customHeight="1" x14ac:dyDescent="0.2">
      <c r="B247" s="17"/>
      <c r="C247" s="104" t="s">
        <v>152</v>
      </c>
      <c r="D247" s="104" t="s">
        <v>91</v>
      </c>
      <c r="E247" s="105" t="s">
        <v>271</v>
      </c>
      <c r="F247" s="106" t="s">
        <v>272</v>
      </c>
      <c r="G247" s="107" t="s">
        <v>97</v>
      </c>
      <c r="H247" s="108">
        <v>2</v>
      </c>
      <c r="I247" s="109"/>
      <c r="J247" s="110">
        <f t="shared" si="5"/>
        <v>0</v>
      </c>
      <c r="K247" s="111"/>
      <c r="L247" s="17"/>
      <c r="M247" s="112" t="s">
        <v>0</v>
      </c>
      <c r="N247" s="78" t="s">
        <v>27</v>
      </c>
      <c r="P247" s="113">
        <f t="shared" si="6"/>
        <v>0</v>
      </c>
      <c r="Q247" s="113">
        <v>0</v>
      </c>
      <c r="R247" s="113">
        <f t="shared" si="7"/>
        <v>0</v>
      </c>
      <c r="S247" s="113">
        <v>0</v>
      </c>
      <c r="T247" s="114">
        <f t="shared" si="8"/>
        <v>0</v>
      </c>
      <c r="AR247" s="115" t="s">
        <v>111</v>
      </c>
      <c r="AT247" s="115" t="s">
        <v>91</v>
      </c>
      <c r="AU247" s="115" t="s">
        <v>46</v>
      </c>
      <c r="AY247" s="10" t="s">
        <v>90</v>
      </c>
      <c r="BE247" s="33">
        <f t="shared" si="9"/>
        <v>0</v>
      </c>
      <c r="BF247" s="33">
        <f t="shared" si="10"/>
        <v>0</v>
      </c>
      <c r="BG247" s="33">
        <f t="shared" si="11"/>
        <v>0</v>
      </c>
      <c r="BH247" s="33">
        <f t="shared" si="12"/>
        <v>0</v>
      </c>
      <c r="BI247" s="33">
        <f t="shared" si="13"/>
        <v>0</v>
      </c>
      <c r="BJ247" s="10" t="s">
        <v>46</v>
      </c>
      <c r="BK247" s="33">
        <f t="shared" si="14"/>
        <v>0</v>
      </c>
      <c r="BL247" s="10" t="s">
        <v>111</v>
      </c>
      <c r="BM247" s="115" t="s">
        <v>453</v>
      </c>
    </row>
    <row r="248" spans="2:65" s="1" customFormat="1" ht="21.75" customHeight="1" x14ac:dyDescent="0.2">
      <c r="B248" s="17"/>
      <c r="C248" s="116" t="s">
        <v>275</v>
      </c>
      <c r="D248" s="116" t="s">
        <v>106</v>
      </c>
      <c r="E248" s="117" t="s">
        <v>273</v>
      </c>
      <c r="F248" s="118" t="s">
        <v>274</v>
      </c>
      <c r="G248" s="119" t="s">
        <v>97</v>
      </c>
      <c r="H248" s="120">
        <v>2</v>
      </c>
      <c r="I248" s="121"/>
      <c r="J248" s="122">
        <f t="shared" si="5"/>
        <v>0</v>
      </c>
      <c r="K248" s="123"/>
      <c r="L248" s="124"/>
      <c r="M248" s="125" t="s">
        <v>0</v>
      </c>
      <c r="N248" s="126" t="s">
        <v>27</v>
      </c>
      <c r="P248" s="113">
        <f t="shared" si="6"/>
        <v>0</v>
      </c>
      <c r="Q248" s="113">
        <v>1.7000000000000001E-4</v>
      </c>
      <c r="R248" s="113">
        <f t="shared" si="7"/>
        <v>3.4000000000000002E-4</v>
      </c>
      <c r="S248" s="113">
        <v>0</v>
      </c>
      <c r="T248" s="114">
        <f t="shared" si="8"/>
        <v>0</v>
      </c>
      <c r="AR248" s="115" t="s">
        <v>182</v>
      </c>
      <c r="AT248" s="115" t="s">
        <v>106</v>
      </c>
      <c r="AU248" s="115" t="s">
        <v>46</v>
      </c>
      <c r="AY248" s="10" t="s">
        <v>90</v>
      </c>
      <c r="BE248" s="33">
        <f t="shared" si="9"/>
        <v>0</v>
      </c>
      <c r="BF248" s="33">
        <f t="shared" si="10"/>
        <v>0</v>
      </c>
      <c r="BG248" s="33">
        <f t="shared" si="11"/>
        <v>0</v>
      </c>
      <c r="BH248" s="33">
        <f t="shared" si="12"/>
        <v>0</v>
      </c>
      <c r="BI248" s="33">
        <f t="shared" si="13"/>
        <v>0</v>
      </c>
      <c r="BJ248" s="10" t="s">
        <v>46</v>
      </c>
      <c r="BK248" s="33">
        <f t="shared" si="14"/>
        <v>0</v>
      </c>
      <c r="BL248" s="10" t="s">
        <v>111</v>
      </c>
      <c r="BM248" s="115" t="s">
        <v>454</v>
      </c>
    </row>
    <row r="249" spans="2:65" s="1" customFormat="1" ht="24.2" customHeight="1" x14ac:dyDescent="0.2">
      <c r="B249" s="17"/>
      <c r="C249" s="104" t="s">
        <v>277</v>
      </c>
      <c r="D249" s="104" t="s">
        <v>91</v>
      </c>
      <c r="E249" s="105" t="s">
        <v>455</v>
      </c>
      <c r="F249" s="106" t="s">
        <v>456</v>
      </c>
      <c r="G249" s="107" t="s">
        <v>103</v>
      </c>
      <c r="H249" s="108">
        <v>22.68</v>
      </c>
      <c r="I249" s="109"/>
      <c r="J249" s="110">
        <f t="shared" si="5"/>
        <v>0</v>
      </c>
      <c r="K249" s="111"/>
      <c r="L249" s="17"/>
      <c r="M249" s="112" t="s">
        <v>0</v>
      </c>
      <c r="N249" s="78" t="s">
        <v>27</v>
      </c>
      <c r="P249" s="113">
        <f t="shared" si="6"/>
        <v>0</v>
      </c>
      <c r="Q249" s="113">
        <v>0</v>
      </c>
      <c r="R249" s="113">
        <f t="shared" si="7"/>
        <v>0</v>
      </c>
      <c r="S249" s="113">
        <v>3.3700000000000002E-3</v>
      </c>
      <c r="T249" s="114">
        <f t="shared" si="8"/>
        <v>7.6431600000000002E-2</v>
      </c>
      <c r="AR249" s="115" t="s">
        <v>111</v>
      </c>
      <c r="AT249" s="115" t="s">
        <v>91</v>
      </c>
      <c r="AU249" s="115" t="s">
        <v>46</v>
      </c>
      <c r="AY249" s="10" t="s">
        <v>90</v>
      </c>
      <c r="BE249" s="33">
        <f t="shared" si="9"/>
        <v>0</v>
      </c>
      <c r="BF249" s="33">
        <f t="shared" si="10"/>
        <v>0</v>
      </c>
      <c r="BG249" s="33">
        <f t="shared" si="11"/>
        <v>0</v>
      </c>
      <c r="BH249" s="33">
        <f t="shared" si="12"/>
        <v>0</v>
      </c>
      <c r="BI249" s="33">
        <f t="shared" si="13"/>
        <v>0</v>
      </c>
      <c r="BJ249" s="10" t="s">
        <v>46</v>
      </c>
      <c r="BK249" s="33">
        <f t="shared" si="14"/>
        <v>0</v>
      </c>
      <c r="BL249" s="10" t="s">
        <v>111</v>
      </c>
      <c r="BM249" s="115" t="s">
        <v>457</v>
      </c>
    </row>
    <row r="250" spans="2:65" s="7" customFormat="1" x14ac:dyDescent="0.2">
      <c r="B250" s="127"/>
      <c r="D250" s="128" t="s">
        <v>120</v>
      </c>
      <c r="E250" s="134" t="s">
        <v>0</v>
      </c>
      <c r="F250" s="129" t="s">
        <v>603</v>
      </c>
      <c r="H250" s="130">
        <v>12.18</v>
      </c>
      <c r="I250" s="131"/>
      <c r="L250" s="127"/>
      <c r="M250" s="132"/>
      <c r="T250" s="133"/>
      <c r="AT250" s="134" t="s">
        <v>120</v>
      </c>
      <c r="AU250" s="134" t="s">
        <v>46</v>
      </c>
      <c r="AV250" s="7" t="s">
        <v>46</v>
      </c>
      <c r="AW250" s="7" t="s">
        <v>18</v>
      </c>
      <c r="AX250" s="7" t="s">
        <v>44</v>
      </c>
      <c r="AY250" s="134" t="s">
        <v>90</v>
      </c>
    </row>
    <row r="251" spans="2:65" s="7" customFormat="1" x14ac:dyDescent="0.2">
      <c r="B251" s="127"/>
      <c r="D251" s="128" t="s">
        <v>120</v>
      </c>
      <c r="E251" s="134" t="s">
        <v>0</v>
      </c>
      <c r="F251" s="129" t="s">
        <v>604</v>
      </c>
      <c r="H251" s="130">
        <v>10.5</v>
      </c>
      <c r="I251" s="131"/>
      <c r="L251" s="127"/>
      <c r="M251" s="132"/>
      <c r="T251" s="133"/>
      <c r="AT251" s="134" t="s">
        <v>120</v>
      </c>
      <c r="AU251" s="134" t="s">
        <v>46</v>
      </c>
      <c r="AV251" s="7" t="s">
        <v>46</v>
      </c>
      <c r="AW251" s="7" t="s">
        <v>18</v>
      </c>
      <c r="AX251" s="7" t="s">
        <v>44</v>
      </c>
      <c r="AY251" s="134" t="s">
        <v>90</v>
      </c>
    </row>
    <row r="252" spans="2:65" s="8" customFormat="1" x14ac:dyDescent="0.2">
      <c r="B252" s="149"/>
      <c r="D252" s="128" t="s">
        <v>120</v>
      </c>
      <c r="E252" s="150" t="s">
        <v>396</v>
      </c>
      <c r="F252" s="151" t="s">
        <v>179</v>
      </c>
      <c r="H252" s="152">
        <v>22.68</v>
      </c>
      <c r="I252" s="153"/>
      <c r="L252" s="149"/>
      <c r="M252" s="154"/>
      <c r="T252" s="155"/>
      <c r="AT252" s="150" t="s">
        <v>120</v>
      </c>
      <c r="AU252" s="150" t="s">
        <v>46</v>
      </c>
      <c r="AV252" s="8" t="s">
        <v>93</v>
      </c>
      <c r="AW252" s="8" t="s">
        <v>18</v>
      </c>
      <c r="AX252" s="8" t="s">
        <v>45</v>
      </c>
      <c r="AY252" s="150" t="s">
        <v>90</v>
      </c>
    </row>
    <row r="253" spans="2:65" s="1" customFormat="1" ht="24.2" customHeight="1" x14ac:dyDescent="0.2">
      <c r="B253" s="17"/>
      <c r="C253" s="104" t="s">
        <v>281</v>
      </c>
      <c r="D253" s="104" t="s">
        <v>91</v>
      </c>
      <c r="E253" s="105" t="s">
        <v>460</v>
      </c>
      <c r="F253" s="106" t="s">
        <v>276</v>
      </c>
      <c r="G253" s="107" t="s">
        <v>189</v>
      </c>
      <c r="H253" s="108"/>
      <c r="I253" s="109"/>
      <c r="J253" s="110">
        <f>ROUND(I253*H253,2)</f>
        <v>0</v>
      </c>
      <c r="K253" s="111"/>
      <c r="L253" s="17"/>
      <c r="M253" s="112" t="s">
        <v>0</v>
      </c>
      <c r="N253" s="78" t="s">
        <v>27</v>
      </c>
      <c r="P253" s="113">
        <f>O253*H253</f>
        <v>0</v>
      </c>
      <c r="Q253" s="113">
        <v>0</v>
      </c>
      <c r="R253" s="113">
        <f>Q253*H253</f>
        <v>0</v>
      </c>
      <c r="S253" s="113">
        <v>0</v>
      </c>
      <c r="T253" s="114">
        <f>S253*H253</f>
        <v>0</v>
      </c>
      <c r="AR253" s="115" t="s">
        <v>111</v>
      </c>
      <c r="AT253" s="115" t="s">
        <v>91</v>
      </c>
      <c r="AU253" s="115" t="s">
        <v>46</v>
      </c>
      <c r="AY253" s="10" t="s">
        <v>90</v>
      </c>
      <c r="BE253" s="33">
        <f>IF(N253="základná",J253,0)</f>
        <v>0</v>
      </c>
      <c r="BF253" s="33">
        <f>IF(N253="znížená",J253,0)</f>
        <v>0</v>
      </c>
      <c r="BG253" s="33">
        <f>IF(N253="zákl. prenesená",J253,0)</f>
        <v>0</v>
      </c>
      <c r="BH253" s="33">
        <f>IF(N253="zníž. prenesená",J253,0)</f>
        <v>0</v>
      </c>
      <c r="BI253" s="33">
        <f>IF(N253="nulová",J253,0)</f>
        <v>0</v>
      </c>
      <c r="BJ253" s="10" t="s">
        <v>46</v>
      </c>
      <c r="BK253" s="33">
        <f>ROUND(I253*H253,2)</f>
        <v>0</v>
      </c>
      <c r="BL253" s="10" t="s">
        <v>111</v>
      </c>
      <c r="BM253" s="115" t="s">
        <v>461</v>
      </c>
    </row>
    <row r="254" spans="2:65" s="6" customFormat="1" ht="22.9" customHeight="1" x14ac:dyDescent="0.2">
      <c r="B254" s="93"/>
      <c r="D254" s="94" t="s">
        <v>43</v>
      </c>
      <c r="E254" s="102" t="s">
        <v>332</v>
      </c>
      <c r="F254" s="102" t="s">
        <v>333</v>
      </c>
      <c r="I254" s="96"/>
      <c r="J254" s="103">
        <f>BK254</f>
        <v>0</v>
      </c>
      <c r="L254" s="93"/>
      <c r="M254" s="97"/>
      <c r="P254" s="98">
        <f>SUM(P255:P260)</f>
        <v>0</v>
      </c>
      <c r="R254" s="98">
        <f>SUM(R255:R260)</f>
        <v>3.7346400000000002E-2</v>
      </c>
      <c r="T254" s="99">
        <f>SUM(T255:T260)</f>
        <v>0.62128000000000005</v>
      </c>
      <c r="AR254" s="94" t="s">
        <v>46</v>
      </c>
      <c r="AT254" s="100" t="s">
        <v>43</v>
      </c>
      <c r="AU254" s="100" t="s">
        <v>45</v>
      </c>
      <c r="AY254" s="94" t="s">
        <v>90</v>
      </c>
      <c r="BK254" s="101">
        <f>SUM(BK255:BK260)</f>
        <v>0</v>
      </c>
    </row>
    <row r="255" spans="2:65" s="1" customFormat="1" ht="24.2" customHeight="1" x14ac:dyDescent="0.2">
      <c r="B255" s="17"/>
      <c r="C255" s="104" t="s">
        <v>285</v>
      </c>
      <c r="D255" s="104" t="s">
        <v>91</v>
      </c>
      <c r="E255" s="105" t="s">
        <v>462</v>
      </c>
      <c r="F255" s="106" t="s">
        <v>463</v>
      </c>
      <c r="G255" s="107" t="s">
        <v>97</v>
      </c>
      <c r="H255" s="108">
        <v>4</v>
      </c>
      <c r="I255" s="109"/>
      <c r="J255" s="110">
        <f>ROUND(I255*H255,2)</f>
        <v>0</v>
      </c>
      <c r="K255" s="111"/>
      <c r="L255" s="17"/>
      <c r="M255" s="112" t="s">
        <v>0</v>
      </c>
      <c r="N255" s="78" t="s">
        <v>27</v>
      </c>
      <c r="P255" s="113">
        <f>O255*H255</f>
        <v>0</v>
      </c>
      <c r="Q255" s="113">
        <v>4.6600000000000001E-5</v>
      </c>
      <c r="R255" s="113">
        <f>Q255*H255</f>
        <v>1.864E-4</v>
      </c>
      <c r="S255" s="113">
        <v>0</v>
      </c>
      <c r="T255" s="114">
        <f>S255*H255</f>
        <v>0</v>
      </c>
      <c r="AR255" s="115" t="s">
        <v>111</v>
      </c>
      <c r="AT255" s="115" t="s">
        <v>91</v>
      </c>
      <c r="AU255" s="115" t="s">
        <v>46</v>
      </c>
      <c r="AY255" s="10" t="s">
        <v>90</v>
      </c>
      <c r="BE255" s="33">
        <f>IF(N255="základná",J255,0)</f>
        <v>0</v>
      </c>
      <c r="BF255" s="33">
        <f>IF(N255="znížená",J255,0)</f>
        <v>0</v>
      </c>
      <c r="BG255" s="33">
        <f>IF(N255="zákl. prenesená",J255,0)</f>
        <v>0</v>
      </c>
      <c r="BH255" s="33">
        <f>IF(N255="zníž. prenesená",J255,0)</f>
        <v>0</v>
      </c>
      <c r="BI255" s="33">
        <f>IF(N255="nulová",J255,0)</f>
        <v>0</v>
      </c>
      <c r="BJ255" s="10" t="s">
        <v>46</v>
      </c>
      <c r="BK255" s="33">
        <f>ROUND(I255*H255,2)</f>
        <v>0</v>
      </c>
      <c r="BL255" s="10" t="s">
        <v>111</v>
      </c>
      <c r="BM255" s="115" t="s">
        <v>464</v>
      </c>
    </row>
    <row r="256" spans="2:65" s="1" customFormat="1" ht="37.9" customHeight="1" x14ac:dyDescent="0.2">
      <c r="B256" s="17"/>
      <c r="C256" s="116" t="s">
        <v>290</v>
      </c>
      <c r="D256" s="116" t="s">
        <v>106</v>
      </c>
      <c r="E256" s="117" t="s">
        <v>465</v>
      </c>
      <c r="F256" s="118" t="s">
        <v>466</v>
      </c>
      <c r="G256" s="119" t="s">
        <v>97</v>
      </c>
      <c r="H256" s="120">
        <v>4</v>
      </c>
      <c r="I256" s="121"/>
      <c r="J256" s="122">
        <f>ROUND(I256*H256,2)</f>
        <v>0</v>
      </c>
      <c r="K256" s="123"/>
      <c r="L256" s="124"/>
      <c r="M256" s="125" t="s">
        <v>0</v>
      </c>
      <c r="N256" s="126" t="s">
        <v>27</v>
      </c>
      <c r="P256" s="113">
        <f>O256*H256</f>
        <v>0</v>
      </c>
      <c r="Q256" s="113">
        <v>9.2899999999999996E-3</v>
      </c>
      <c r="R256" s="113">
        <f>Q256*H256</f>
        <v>3.7159999999999999E-2</v>
      </c>
      <c r="S256" s="113">
        <v>0</v>
      </c>
      <c r="T256" s="114">
        <f>S256*H256</f>
        <v>0</v>
      </c>
      <c r="AR256" s="115" t="s">
        <v>182</v>
      </c>
      <c r="AT256" s="115" t="s">
        <v>106</v>
      </c>
      <c r="AU256" s="115" t="s">
        <v>46</v>
      </c>
      <c r="AY256" s="10" t="s">
        <v>90</v>
      </c>
      <c r="BE256" s="33">
        <f>IF(N256="základná",J256,0)</f>
        <v>0</v>
      </c>
      <c r="BF256" s="33">
        <f>IF(N256="znížená",J256,0)</f>
        <v>0</v>
      </c>
      <c r="BG256" s="33">
        <f>IF(N256="zákl. prenesená",J256,0)</f>
        <v>0</v>
      </c>
      <c r="BH256" s="33">
        <f>IF(N256="zníž. prenesená",J256,0)</f>
        <v>0</v>
      </c>
      <c r="BI256" s="33">
        <f>IF(N256="nulová",J256,0)</f>
        <v>0</v>
      </c>
      <c r="BJ256" s="10" t="s">
        <v>46</v>
      </c>
      <c r="BK256" s="33">
        <f>ROUND(I256*H256,2)</f>
        <v>0</v>
      </c>
      <c r="BL256" s="10" t="s">
        <v>111</v>
      </c>
      <c r="BM256" s="115" t="s">
        <v>467</v>
      </c>
    </row>
    <row r="257" spans="2:65" s="1" customFormat="1" ht="37.9" customHeight="1" x14ac:dyDescent="0.2">
      <c r="B257" s="17"/>
      <c r="C257" s="104" t="s">
        <v>293</v>
      </c>
      <c r="D257" s="104" t="s">
        <v>91</v>
      </c>
      <c r="E257" s="105" t="s">
        <v>468</v>
      </c>
      <c r="F257" s="106" t="s">
        <v>469</v>
      </c>
      <c r="G257" s="107" t="s">
        <v>103</v>
      </c>
      <c r="H257" s="108">
        <v>17.600000000000001</v>
      </c>
      <c r="I257" s="109"/>
      <c r="J257" s="110">
        <f>ROUND(I257*H257,2)</f>
        <v>0</v>
      </c>
      <c r="K257" s="111"/>
      <c r="L257" s="17"/>
      <c r="M257" s="112" t="s">
        <v>0</v>
      </c>
      <c r="N257" s="78" t="s">
        <v>27</v>
      </c>
      <c r="P257" s="113">
        <f>O257*H257</f>
        <v>0</v>
      </c>
      <c r="Q257" s="113">
        <v>0</v>
      </c>
      <c r="R257" s="113">
        <f>Q257*H257</f>
        <v>0</v>
      </c>
      <c r="S257" s="113">
        <v>3.5299999999999998E-2</v>
      </c>
      <c r="T257" s="114">
        <f>S257*H257</f>
        <v>0.62128000000000005</v>
      </c>
      <c r="AR257" s="115" t="s">
        <v>111</v>
      </c>
      <c r="AT257" s="115" t="s">
        <v>91</v>
      </c>
      <c r="AU257" s="115" t="s">
        <v>46</v>
      </c>
      <c r="AY257" s="10" t="s">
        <v>90</v>
      </c>
      <c r="BE257" s="33">
        <f>IF(N257="základná",J257,0)</f>
        <v>0</v>
      </c>
      <c r="BF257" s="33">
        <f>IF(N257="znížená",J257,0)</f>
        <v>0</v>
      </c>
      <c r="BG257" s="33">
        <f>IF(N257="zákl. prenesená",J257,0)</f>
        <v>0</v>
      </c>
      <c r="BH257" s="33">
        <f>IF(N257="zníž. prenesená",J257,0)</f>
        <v>0</v>
      </c>
      <c r="BI257" s="33">
        <f>IF(N257="nulová",J257,0)</f>
        <v>0</v>
      </c>
      <c r="BJ257" s="10" t="s">
        <v>46</v>
      </c>
      <c r="BK257" s="33">
        <f>ROUND(I257*H257,2)</f>
        <v>0</v>
      </c>
      <c r="BL257" s="10" t="s">
        <v>111</v>
      </c>
      <c r="BM257" s="115" t="s">
        <v>470</v>
      </c>
    </row>
    <row r="258" spans="2:65" s="7" customFormat="1" x14ac:dyDescent="0.2">
      <c r="B258" s="127"/>
      <c r="D258" s="128" t="s">
        <v>120</v>
      </c>
      <c r="E258" s="134" t="s">
        <v>0</v>
      </c>
      <c r="F258" s="129" t="s">
        <v>583</v>
      </c>
      <c r="H258" s="130">
        <v>17.600000000000001</v>
      </c>
      <c r="I258" s="131"/>
      <c r="L258" s="127"/>
      <c r="M258" s="132"/>
      <c r="T258" s="133"/>
      <c r="AT258" s="134" t="s">
        <v>120</v>
      </c>
      <c r="AU258" s="134" t="s">
        <v>46</v>
      </c>
      <c r="AV258" s="7" t="s">
        <v>46</v>
      </c>
      <c r="AW258" s="7" t="s">
        <v>18</v>
      </c>
      <c r="AX258" s="7" t="s">
        <v>44</v>
      </c>
      <c r="AY258" s="134" t="s">
        <v>90</v>
      </c>
    </row>
    <row r="259" spans="2:65" s="8" customFormat="1" x14ac:dyDescent="0.2">
      <c r="B259" s="149"/>
      <c r="D259" s="128" t="s">
        <v>120</v>
      </c>
      <c r="E259" s="150" t="s">
        <v>0</v>
      </c>
      <c r="F259" s="151" t="s">
        <v>179</v>
      </c>
      <c r="H259" s="152">
        <v>17.600000000000001</v>
      </c>
      <c r="I259" s="153"/>
      <c r="L259" s="149"/>
      <c r="M259" s="154"/>
      <c r="T259" s="155"/>
      <c r="AT259" s="150" t="s">
        <v>120</v>
      </c>
      <c r="AU259" s="150" t="s">
        <v>46</v>
      </c>
      <c r="AV259" s="8" t="s">
        <v>93</v>
      </c>
      <c r="AW259" s="8" t="s">
        <v>18</v>
      </c>
      <c r="AX259" s="8" t="s">
        <v>45</v>
      </c>
      <c r="AY259" s="150" t="s">
        <v>90</v>
      </c>
    </row>
    <row r="260" spans="2:65" s="1" customFormat="1" ht="24.2" customHeight="1" x14ac:dyDescent="0.2">
      <c r="B260" s="17"/>
      <c r="C260" s="104" t="s">
        <v>296</v>
      </c>
      <c r="D260" s="104" t="s">
        <v>91</v>
      </c>
      <c r="E260" s="105" t="s">
        <v>471</v>
      </c>
      <c r="F260" s="106" t="s">
        <v>472</v>
      </c>
      <c r="G260" s="107" t="s">
        <v>189</v>
      </c>
      <c r="H260" s="108"/>
      <c r="I260" s="109"/>
      <c r="J260" s="110">
        <f>ROUND(I260*H260,2)</f>
        <v>0</v>
      </c>
      <c r="K260" s="111"/>
      <c r="L260" s="17"/>
      <c r="M260" s="112" t="s">
        <v>0</v>
      </c>
      <c r="N260" s="78" t="s">
        <v>27</v>
      </c>
      <c r="P260" s="113">
        <f>O260*H260</f>
        <v>0</v>
      </c>
      <c r="Q260" s="113">
        <v>0</v>
      </c>
      <c r="R260" s="113">
        <f>Q260*H260</f>
        <v>0</v>
      </c>
      <c r="S260" s="113">
        <v>0</v>
      </c>
      <c r="T260" s="114">
        <f>S260*H260</f>
        <v>0</v>
      </c>
      <c r="AR260" s="115" t="s">
        <v>111</v>
      </c>
      <c r="AT260" s="115" t="s">
        <v>91</v>
      </c>
      <c r="AU260" s="115" t="s">
        <v>46</v>
      </c>
      <c r="AY260" s="10" t="s">
        <v>90</v>
      </c>
      <c r="BE260" s="33">
        <f>IF(N260="základná",J260,0)</f>
        <v>0</v>
      </c>
      <c r="BF260" s="33">
        <f>IF(N260="znížená",J260,0)</f>
        <v>0</v>
      </c>
      <c r="BG260" s="33">
        <f>IF(N260="zákl. prenesená",J260,0)</f>
        <v>0</v>
      </c>
      <c r="BH260" s="33">
        <f>IF(N260="zníž. prenesená",J260,0)</f>
        <v>0</v>
      </c>
      <c r="BI260" s="33">
        <f>IF(N260="nulová",J260,0)</f>
        <v>0</v>
      </c>
      <c r="BJ260" s="10" t="s">
        <v>46</v>
      </c>
      <c r="BK260" s="33">
        <f>ROUND(I260*H260,2)</f>
        <v>0</v>
      </c>
      <c r="BL260" s="10" t="s">
        <v>111</v>
      </c>
      <c r="BM260" s="115" t="s">
        <v>473</v>
      </c>
    </row>
    <row r="261" spans="2:65" s="6" customFormat="1" ht="25.9" customHeight="1" x14ac:dyDescent="0.2">
      <c r="B261" s="93"/>
      <c r="D261" s="94" t="s">
        <v>43</v>
      </c>
      <c r="E261" s="95" t="s">
        <v>106</v>
      </c>
      <c r="F261" s="95" t="s">
        <v>278</v>
      </c>
      <c r="I261" s="96"/>
      <c r="J261" s="76">
        <f>BK261</f>
        <v>0</v>
      </c>
      <c r="L261" s="93"/>
      <c r="M261" s="97"/>
      <c r="P261" s="98">
        <f>P262+P269</f>
        <v>0</v>
      </c>
      <c r="R261" s="98">
        <f>R262+R269</f>
        <v>1.3061999999999999E-2</v>
      </c>
      <c r="T261" s="99">
        <f>T262+T269</f>
        <v>2.0572650000000001E-2</v>
      </c>
      <c r="AR261" s="94" t="s">
        <v>95</v>
      </c>
      <c r="AT261" s="100" t="s">
        <v>43</v>
      </c>
      <c r="AU261" s="100" t="s">
        <v>44</v>
      </c>
      <c r="AY261" s="94" t="s">
        <v>90</v>
      </c>
      <c r="BK261" s="101">
        <f>BK262+BK269</f>
        <v>0</v>
      </c>
    </row>
    <row r="262" spans="2:65" s="6" customFormat="1" ht="22.9" customHeight="1" x14ac:dyDescent="0.2">
      <c r="B262" s="93"/>
      <c r="D262" s="94" t="s">
        <v>43</v>
      </c>
      <c r="E262" s="102" t="s">
        <v>279</v>
      </c>
      <c r="F262" s="102" t="s">
        <v>280</v>
      </c>
      <c r="I262" s="96"/>
      <c r="J262" s="103">
        <f>BK262</f>
        <v>0</v>
      </c>
      <c r="L262" s="93"/>
      <c r="M262" s="97"/>
      <c r="P262" s="98">
        <f>SUM(P263:P268)</f>
        <v>0</v>
      </c>
      <c r="R262" s="98">
        <f>SUM(R263:R268)</f>
        <v>1.3061999999999999E-2</v>
      </c>
      <c r="T262" s="99">
        <f>SUM(T263:T268)</f>
        <v>2.0572650000000001E-2</v>
      </c>
      <c r="AR262" s="94" t="s">
        <v>95</v>
      </c>
      <c r="AT262" s="100" t="s">
        <v>43</v>
      </c>
      <c r="AU262" s="100" t="s">
        <v>45</v>
      </c>
      <c r="AY262" s="94" t="s">
        <v>90</v>
      </c>
      <c r="BK262" s="101">
        <f>SUM(BK263:BK268)</f>
        <v>0</v>
      </c>
    </row>
    <row r="263" spans="2:65" s="1" customFormat="1" ht="24.2" customHeight="1" x14ac:dyDescent="0.2">
      <c r="B263" s="17"/>
      <c r="C263" s="104" t="s">
        <v>299</v>
      </c>
      <c r="D263" s="104" t="s">
        <v>91</v>
      </c>
      <c r="E263" s="105" t="s">
        <v>282</v>
      </c>
      <c r="F263" s="106" t="s">
        <v>283</v>
      </c>
      <c r="G263" s="107" t="s">
        <v>103</v>
      </c>
      <c r="H263" s="108">
        <v>32.655000000000001</v>
      </c>
      <c r="I263" s="109"/>
      <c r="J263" s="110">
        <f>ROUND(I263*H263,2)</f>
        <v>0</v>
      </c>
      <c r="K263" s="111"/>
      <c r="L263" s="17"/>
      <c r="M263" s="112" t="s">
        <v>0</v>
      </c>
      <c r="N263" s="78" t="s">
        <v>27</v>
      </c>
      <c r="P263" s="113">
        <f>O263*H263</f>
        <v>0</v>
      </c>
      <c r="Q263" s="113">
        <v>0</v>
      </c>
      <c r="R263" s="113">
        <f>Q263*H263</f>
        <v>0</v>
      </c>
      <c r="S263" s="113">
        <v>0</v>
      </c>
      <c r="T263" s="114">
        <f>S263*H263</f>
        <v>0</v>
      </c>
      <c r="AR263" s="115" t="s">
        <v>284</v>
      </c>
      <c r="AT263" s="115" t="s">
        <v>91</v>
      </c>
      <c r="AU263" s="115" t="s">
        <v>46</v>
      </c>
      <c r="AY263" s="10" t="s">
        <v>90</v>
      </c>
      <c r="BE263" s="33">
        <f>IF(N263="základná",J263,0)</f>
        <v>0</v>
      </c>
      <c r="BF263" s="33">
        <f>IF(N263="znížená",J263,0)</f>
        <v>0</v>
      </c>
      <c r="BG263" s="33">
        <f>IF(N263="zákl. prenesená",J263,0)</f>
        <v>0</v>
      </c>
      <c r="BH263" s="33">
        <f>IF(N263="zníž. prenesená",J263,0)</f>
        <v>0</v>
      </c>
      <c r="BI263" s="33">
        <f>IF(N263="nulová",J263,0)</f>
        <v>0</v>
      </c>
      <c r="BJ263" s="10" t="s">
        <v>46</v>
      </c>
      <c r="BK263" s="33">
        <f>ROUND(I263*H263,2)</f>
        <v>0</v>
      </c>
      <c r="BL263" s="10" t="s">
        <v>284</v>
      </c>
      <c r="BM263" s="115" t="s">
        <v>474</v>
      </c>
    </row>
    <row r="264" spans="2:65" s="7" customFormat="1" x14ac:dyDescent="0.2">
      <c r="B264" s="127"/>
      <c r="D264" s="128" t="s">
        <v>120</v>
      </c>
      <c r="E264" s="134" t="s">
        <v>0</v>
      </c>
      <c r="F264" s="129" t="s">
        <v>150</v>
      </c>
      <c r="H264" s="130">
        <v>32.655000000000001</v>
      </c>
      <c r="I264" s="131"/>
      <c r="L264" s="127"/>
      <c r="M264" s="132"/>
      <c r="T264" s="133"/>
      <c r="AT264" s="134" t="s">
        <v>120</v>
      </c>
      <c r="AU264" s="134" t="s">
        <v>46</v>
      </c>
      <c r="AV264" s="7" t="s">
        <v>46</v>
      </c>
      <c r="AW264" s="7" t="s">
        <v>18</v>
      </c>
      <c r="AX264" s="7" t="s">
        <v>45</v>
      </c>
      <c r="AY264" s="134" t="s">
        <v>90</v>
      </c>
    </row>
    <row r="265" spans="2:65" s="1" customFormat="1" ht="16.5" customHeight="1" x14ac:dyDescent="0.2">
      <c r="B265" s="17"/>
      <c r="C265" s="116" t="s">
        <v>284</v>
      </c>
      <c r="D265" s="116" t="s">
        <v>106</v>
      </c>
      <c r="E265" s="117" t="s">
        <v>286</v>
      </c>
      <c r="F265" s="118" t="s">
        <v>287</v>
      </c>
      <c r="G265" s="119" t="s">
        <v>288</v>
      </c>
      <c r="H265" s="120">
        <v>13.061999999999999</v>
      </c>
      <c r="I265" s="121"/>
      <c r="J265" s="122">
        <f>ROUND(I265*H265,2)</f>
        <v>0</v>
      </c>
      <c r="K265" s="123"/>
      <c r="L265" s="124"/>
      <c r="M265" s="125" t="s">
        <v>0</v>
      </c>
      <c r="N265" s="126" t="s">
        <v>27</v>
      </c>
      <c r="P265" s="113">
        <f>O265*H265</f>
        <v>0</v>
      </c>
      <c r="Q265" s="113">
        <v>1E-3</v>
      </c>
      <c r="R265" s="113">
        <f>Q265*H265</f>
        <v>1.3061999999999999E-2</v>
      </c>
      <c r="S265" s="113">
        <v>0</v>
      </c>
      <c r="T265" s="114">
        <f>S265*H265</f>
        <v>0</v>
      </c>
      <c r="AR265" s="115" t="s">
        <v>289</v>
      </c>
      <c r="AT265" s="115" t="s">
        <v>106</v>
      </c>
      <c r="AU265" s="115" t="s">
        <v>46</v>
      </c>
      <c r="AY265" s="10" t="s">
        <v>90</v>
      </c>
      <c r="BE265" s="33">
        <f>IF(N265="základná",J265,0)</f>
        <v>0</v>
      </c>
      <c r="BF265" s="33">
        <f>IF(N265="znížená",J265,0)</f>
        <v>0</v>
      </c>
      <c r="BG265" s="33">
        <f>IF(N265="zákl. prenesená",J265,0)</f>
        <v>0</v>
      </c>
      <c r="BH265" s="33">
        <f>IF(N265="zníž. prenesená",J265,0)</f>
        <v>0</v>
      </c>
      <c r="BI265" s="33">
        <f>IF(N265="nulová",J265,0)</f>
        <v>0</v>
      </c>
      <c r="BJ265" s="10" t="s">
        <v>46</v>
      </c>
      <c r="BK265" s="33">
        <f>ROUND(I265*H265,2)</f>
        <v>0</v>
      </c>
      <c r="BL265" s="10" t="s">
        <v>289</v>
      </c>
      <c r="BM265" s="115" t="s">
        <v>475</v>
      </c>
    </row>
    <row r="266" spans="2:65" s="1" customFormat="1" ht="24.2" customHeight="1" x14ac:dyDescent="0.2">
      <c r="B266" s="17"/>
      <c r="C266" s="104" t="s">
        <v>304</v>
      </c>
      <c r="D266" s="104" t="s">
        <v>91</v>
      </c>
      <c r="E266" s="105" t="s">
        <v>302</v>
      </c>
      <c r="F266" s="106" t="s">
        <v>303</v>
      </c>
      <c r="G266" s="107" t="s">
        <v>103</v>
      </c>
      <c r="H266" s="108">
        <v>32.655000000000001</v>
      </c>
      <c r="I266" s="109"/>
      <c r="J266" s="110">
        <f>ROUND(I266*H266,2)</f>
        <v>0</v>
      </c>
      <c r="K266" s="111"/>
      <c r="L266" s="17"/>
      <c r="M266" s="112" t="s">
        <v>0</v>
      </c>
      <c r="N266" s="78" t="s">
        <v>27</v>
      </c>
      <c r="P266" s="113">
        <f>O266*H266</f>
        <v>0</v>
      </c>
      <c r="Q266" s="113">
        <v>0</v>
      </c>
      <c r="R266" s="113">
        <f>Q266*H266</f>
        <v>0</v>
      </c>
      <c r="S266" s="113">
        <v>6.3000000000000003E-4</v>
      </c>
      <c r="T266" s="114">
        <f>S266*H266</f>
        <v>2.0572650000000001E-2</v>
      </c>
      <c r="AR266" s="115" t="s">
        <v>284</v>
      </c>
      <c r="AT266" s="115" t="s">
        <v>91</v>
      </c>
      <c r="AU266" s="115" t="s">
        <v>46</v>
      </c>
      <c r="AY266" s="10" t="s">
        <v>90</v>
      </c>
      <c r="BE266" s="33">
        <f>IF(N266="základná",J266,0)</f>
        <v>0</v>
      </c>
      <c r="BF266" s="33">
        <f>IF(N266="znížená",J266,0)</f>
        <v>0</v>
      </c>
      <c r="BG266" s="33">
        <f>IF(N266="zákl. prenesená",J266,0)</f>
        <v>0</v>
      </c>
      <c r="BH266" s="33">
        <f>IF(N266="zníž. prenesená",J266,0)</f>
        <v>0</v>
      </c>
      <c r="BI266" s="33">
        <f>IF(N266="nulová",J266,0)</f>
        <v>0</v>
      </c>
      <c r="BJ266" s="10" t="s">
        <v>46</v>
      </c>
      <c r="BK266" s="33">
        <f>ROUND(I266*H266,2)</f>
        <v>0</v>
      </c>
      <c r="BL266" s="10" t="s">
        <v>284</v>
      </c>
      <c r="BM266" s="115" t="s">
        <v>476</v>
      </c>
    </row>
    <row r="267" spans="2:65" s="7" customFormat="1" x14ac:dyDescent="0.2">
      <c r="B267" s="127"/>
      <c r="D267" s="128" t="s">
        <v>120</v>
      </c>
      <c r="E267" s="134" t="s">
        <v>0</v>
      </c>
      <c r="F267" s="129" t="s">
        <v>529</v>
      </c>
      <c r="H267" s="130">
        <v>32.655000000000001</v>
      </c>
      <c r="I267" s="131"/>
      <c r="L267" s="127"/>
      <c r="M267" s="132"/>
      <c r="T267" s="133"/>
      <c r="AT267" s="134" t="s">
        <v>120</v>
      </c>
      <c r="AU267" s="134" t="s">
        <v>46</v>
      </c>
      <c r="AV267" s="7" t="s">
        <v>46</v>
      </c>
      <c r="AW267" s="7" t="s">
        <v>18</v>
      </c>
      <c r="AX267" s="7" t="s">
        <v>44</v>
      </c>
      <c r="AY267" s="134" t="s">
        <v>90</v>
      </c>
    </row>
    <row r="268" spans="2:65" s="8" customFormat="1" x14ac:dyDescent="0.2">
      <c r="B268" s="149"/>
      <c r="D268" s="128" t="s">
        <v>120</v>
      </c>
      <c r="E268" s="150" t="s">
        <v>150</v>
      </c>
      <c r="F268" s="151" t="s">
        <v>179</v>
      </c>
      <c r="H268" s="152">
        <v>32.655000000000001</v>
      </c>
      <c r="I268" s="153"/>
      <c r="L268" s="149"/>
      <c r="M268" s="154"/>
      <c r="T268" s="155"/>
      <c r="AT268" s="150" t="s">
        <v>120</v>
      </c>
      <c r="AU268" s="150" t="s">
        <v>46</v>
      </c>
      <c r="AV268" s="8" t="s">
        <v>93</v>
      </c>
      <c r="AW268" s="8" t="s">
        <v>18</v>
      </c>
      <c r="AX268" s="8" t="s">
        <v>45</v>
      </c>
      <c r="AY268" s="150" t="s">
        <v>90</v>
      </c>
    </row>
    <row r="269" spans="2:65" s="6" customFormat="1" ht="22.9" customHeight="1" x14ac:dyDescent="0.2">
      <c r="B269" s="93"/>
      <c r="D269" s="94" t="s">
        <v>43</v>
      </c>
      <c r="E269" s="102" t="s">
        <v>310</v>
      </c>
      <c r="F269" s="102" t="s">
        <v>311</v>
      </c>
      <c r="I269" s="96"/>
      <c r="J269" s="103">
        <f>BK269</f>
        <v>0</v>
      </c>
      <c r="L269" s="93"/>
      <c r="M269" s="97"/>
      <c r="P269" s="98">
        <f>P270</f>
        <v>0</v>
      </c>
      <c r="R269" s="98">
        <f>R270</f>
        <v>0</v>
      </c>
      <c r="T269" s="99">
        <f>T270</f>
        <v>0</v>
      </c>
      <c r="AR269" s="94" t="s">
        <v>95</v>
      </c>
      <c r="AT269" s="100" t="s">
        <v>43</v>
      </c>
      <c r="AU269" s="100" t="s">
        <v>45</v>
      </c>
      <c r="AY269" s="94" t="s">
        <v>90</v>
      </c>
      <c r="BK269" s="101">
        <f>BK270</f>
        <v>0</v>
      </c>
    </row>
    <row r="270" spans="2:65" s="1" customFormat="1" ht="16.5" customHeight="1" x14ac:dyDescent="0.2">
      <c r="B270" s="17"/>
      <c r="C270" s="104" t="s">
        <v>307</v>
      </c>
      <c r="D270" s="104" t="s">
        <v>91</v>
      </c>
      <c r="E270" s="105" t="s">
        <v>313</v>
      </c>
      <c r="F270" s="106" t="s">
        <v>314</v>
      </c>
      <c r="G270" s="107" t="s">
        <v>315</v>
      </c>
      <c r="H270" s="108">
        <v>1</v>
      </c>
      <c r="I270" s="109"/>
      <c r="J270" s="110">
        <f>ROUND(I270*H270,2)</f>
        <v>0</v>
      </c>
      <c r="K270" s="111"/>
      <c r="L270" s="17"/>
      <c r="M270" s="112" t="s">
        <v>0</v>
      </c>
      <c r="N270" s="78" t="s">
        <v>27</v>
      </c>
      <c r="P270" s="113">
        <f>O270*H270</f>
        <v>0</v>
      </c>
      <c r="Q270" s="113">
        <v>0</v>
      </c>
      <c r="R270" s="113">
        <f>Q270*H270</f>
        <v>0</v>
      </c>
      <c r="S270" s="113">
        <v>0</v>
      </c>
      <c r="T270" s="114">
        <f>S270*H270</f>
        <v>0</v>
      </c>
      <c r="AR270" s="115" t="s">
        <v>284</v>
      </c>
      <c r="AT270" s="115" t="s">
        <v>91</v>
      </c>
      <c r="AU270" s="115" t="s">
        <v>46</v>
      </c>
      <c r="AY270" s="10" t="s">
        <v>90</v>
      </c>
      <c r="BE270" s="33">
        <f>IF(N270="základná",J270,0)</f>
        <v>0</v>
      </c>
      <c r="BF270" s="33">
        <f>IF(N270="znížená",J270,0)</f>
        <v>0</v>
      </c>
      <c r="BG270" s="33">
        <f>IF(N270="zákl. prenesená",J270,0)</f>
        <v>0</v>
      </c>
      <c r="BH270" s="33">
        <f>IF(N270="zníž. prenesená",J270,0)</f>
        <v>0</v>
      </c>
      <c r="BI270" s="33">
        <f>IF(N270="nulová",J270,0)</f>
        <v>0</v>
      </c>
      <c r="BJ270" s="10" t="s">
        <v>46</v>
      </c>
      <c r="BK270" s="33">
        <f>ROUND(I270*H270,2)</f>
        <v>0</v>
      </c>
      <c r="BL270" s="10" t="s">
        <v>284</v>
      </c>
      <c r="BM270" s="115" t="s">
        <v>478</v>
      </c>
    </row>
    <row r="271" spans="2:65" s="6" customFormat="1" ht="25.9" customHeight="1" x14ac:dyDescent="0.2">
      <c r="B271" s="93"/>
      <c r="D271" s="94" t="s">
        <v>43</v>
      </c>
      <c r="E271" s="95" t="s">
        <v>316</v>
      </c>
      <c r="F271" s="95" t="s">
        <v>317</v>
      </c>
      <c r="I271" s="96"/>
      <c r="J271" s="76">
        <f>BK271</f>
        <v>0</v>
      </c>
      <c r="L271" s="93"/>
      <c r="M271" s="97"/>
      <c r="P271" s="98">
        <f>SUM(P272:P274)</f>
        <v>0</v>
      </c>
      <c r="R271" s="98">
        <f>SUM(R272:R274)</f>
        <v>0</v>
      </c>
      <c r="T271" s="99">
        <f>SUM(T272:T274)</f>
        <v>0</v>
      </c>
      <c r="AR271" s="94" t="s">
        <v>93</v>
      </c>
      <c r="AT271" s="100" t="s">
        <v>43</v>
      </c>
      <c r="AU271" s="100" t="s">
        <v>44</v>
      </c>
      <c r="AY271" s="94" t="s">
        <v>90</v>
      </c>
      <c r="BK271" s="101">
        <f>SUM(BK272:BK274)</f>
        <v>0</v>
      </c>
    </row>
    <row r="272" spans="2:65" s="1" customFormat="1" ht="37.9" customHeight="1" x14ac:dyDescent="0.2">
      <c r="B272" s="17"/>
      <c r="C272" s="104" t="s">
        <v>312</v>
      </c>
      <c r="D272" s="104" t="s">
        <v>91</v>
      </c>
      <c r="E272" s="105" t="s">
        <v>319</v>
      </c>
      <c r="F272" s="106" t="s">
        <v>320</v>
      </c>
      <c r="G272" s="107" t="s">
        <v>321</v>
      </c>
      <c r="H272" s="108">
        <v>25</v>
      </c>
      <c r="I272" s="109"/>
      <c r="J272" s="110">
        <f>ROUND(I272*H272,2)</f>
        <v>0</v>
      </c>
      <c r="K272" s="111"/>
      <c r="L272" s="17"/>
      <c r="M272" s="112" t="s">
        <v>0</v>
      </c>
      <c r="N272" s="78" t="s">
        <v>27</v>
      </c>
      <c r="P272" s="113">
        <f>O272*H272</f>
        <v>0</v>
      </c>
      <c r="Q272" s="113">
        <v>0</v>
      </c>
      <c r="R272" s="113">
        <f>Q272*H272</f>
        <v>0</v>
      </c>
      <c r="S272" s="113">
        <v>0</v>
      </c>
      <c r="T272" s="114">
        <f>S272*H272</f>
        <v>0</v>
      </c>
      <c r="AR272" s="115" t="s">
        <v>142</v>
      </c>
      <c r="AT272" s="115" t="s">
        <v>91</v>
      </c>
      <c r="AU272" s="115" t="s">
        <v>45</v>
      </c>
      <c r="AY272" s="10" t="s">
        <v>90</v>
      </c>
      <c r="BE272" s="33">
        <f>IF(N272="základná",J272,0)</f>
        <v>0</v>
      </c>
      <c r="BF272" s="33">
        <f>IF(N272="znížená",J272,0)</f>
        <v>0</v>
      </c>
      <c r="BG272" s="33">
        <f>IF(N272="zákl. prenesená",J272,0)</f>
        <v>0</v>
      </c>
      <c r="BH272" s="33">
        <f>IF(N272="zníž. prenesená",J272,0)</f>
        <v>0</v>
      </c>
      <c r="BI272" s="33">
        <f>IF(N272="nulová",J272,0)</f>
        <v>0</v>
      </c>
      <c r="BJ272" s="10" t="s">
        <v>46</v>
      </c>
      <c r="BK272" s="33">
        <f>ROUND(I272*H272,2)</f>
        <v>0</v>
      </c>
      <c r="BL272" s="10" t="s">
        <v>142</v>
      </c>
      <c r="BM272" s="115" t="s">
        <v>388</v>
      </c>
    </row>
    <row r="273" spans="2:65" s="7" customFormat="1" ht="22.5" x14ac:dyDescent="0.2">
      <c r="B273" s="127"/>
      <c r="D273" s="128" t="s">
        <v>120</v>
      </c>
      <c r="E273" s="134" t="s">
        <v>0</v>
      </c>
      <c r="F273" s="129" t="s">
        <v>605</v>
      </c>
      <c r="H273" s="130">
        <v>25</v>
      </c>
      <c r="I273" s="131"/>
      <c r="L273" s="127"/>
      <c r="M273" s="132"/>
      <c r="T273" s="133"/>
      <c r="AT273" s="134" t="s">
        <v>120</v>
      </c>
      <c r="AU273" s="134" t="s">
        <v>45</v>
      </c>
      <c r="AV273" s="7" t="s">
        <v>46</v>
      </c>
      <c r="AW273" s="7" t="s">
        <v>18</v>
      </c>
      <c r="AX273" s="7" t="s">
        <v>44</v>
      </c>
      <c r="AY273" s="134" t="s">
        <v>90</v>
      </c>
    </row>
    <row r="274" spans="2:65" s="8" customFormat="1" x14ac:dyDescent="0.2">
      <c r="B274" s="149"/>
      <c r="D274" s="128" t="s">
        <v>120</v>
      </c>
      <c r="E274" s="150" t="s">
        <v>0</v>
      </c>
      <c r="F274" s="151" t="s">
        <v>179</v>
      </c>
      <c r="H274" s="152">
        <v>25</v>
      </c>
      <c r="I274" s="153"/>
      <c r="L274" s="149"/>
      <c r="M274" s="154"/>
      <c r="T274" s="155"/>
      <c r="AT274" s="150" t="s">
        <v>120</v>
      </c>
      <c r="AU274" s="150" t="s">
        <v>45</v>
      </c>
      <c r="AV274" s="8" t="s">
        <v>93</v>
      </c>
      <c r="AW274" s="8" t="s">
        <v>18</v>
      </c>
      <c r="AX274" s="8" t="s">
        <v>45</v>
      </c>
      <c r="AY274" s="150" t="s">
        <v>90</v>
      </c>
    </row>
    <row r="275" spans="2:65" s="6" customFormat="1" ht="25.9" customHeight="1" x14ac:dyDescent="0.2">
      <c r="B275" s="93"/>
      <c r="D275" s="94" t="s">
        <v>43</v>
      </c>
      <c r="E275" s="95" t="s">
        <v>132</v>
      </c>
      <c r="F275" s="95" t="s">
        <v>133</v>
      </c>
      <c r="I275" s="96"/>
      <c r="J275" s="76">
        <f>BK275</f>
        <v>0</v>
      </c>
      <c r="L275" s="93"/>
      <c r="M275" s="97"/>
      <c r="P275" s="98">
        <f>SUM(P276:P280)</f>
        <v>0</v>
      </c>
      <c r="R275" s="98">
        <f>SUM(R276:R280)</f>
        <v>0</v>
      </c>
      <c r="T275" s="99">
        <f>SUM(T276:T280)</f>
        <v>0</v>
      </c>
      <c r="AR275" s="94" t="s">
        <v>45</v>
      </c>
      <c r="AT275" s="100" t="s">
        <v>43</v>
      </c>
      <c r="AU275" s="100" t="s">
        <v>44</v>
      </c>
      <c r="AY275" s="94" t="s">
        <v>90</v>
      </c>
      <c r="BK275" s="101">
        <f>SUM(BK276:BK280)</f>
        <v>0</v>
      </c>
    </row>
    <row r="276" spans="2:65" s="1" customFormat="1" ht="62.65" customHeight="1" x14ac:dyDescent="0.2">
      <c r="B276" s="17"/>
      <c r="C276" s="104" t="s">
        <v>318</v>
      </c>
      <c r="D276" s="104" t="s">
        <v>91</v>
      </c>
      <c r="E276" s="105" t="s">
        <v>135</v>
      </c>
      <c r="F276" s="106" t="s">
        <v>136</v>
      </c>
      <c r="G276" s="107" t="s">
        <v>0</v>
      </c>
      <c r="H276" s="108">
        <v>0</v>
      </c>
      <c r="I276" s="109"/>
      <c r="J276" s="110">
        <f>ROUND(I276*H276,2)</f>
        <v>0</v>
      </c>
      <c r="K276" s="111"/>
      <c r="L276" s="17"/>
      <c r="M276" s="112" t="s">
        <v>0</v>
      </c>
      <c r="N276" s="78" t="s">
        <v>27</v>
      </c>
      <c r="P276" s="113">
        <f>O276*H276</f>
        <v>0</v>
      </c>
      <c r="Q276" s="113">
        <v>0</v>
      </c>
      <c r="R276" s="113">
        <f>Q276*H276</f>
        <v>0</v>
      </c>
      <c r="S276" s="113">
        <v>0</v>
      </c>
      <c r="T276" s="114">
        <f>S276*H276</f>
        <v>0</v>
      </c>
      <c r="AR276" s="115" t="s">
        <v>93</v>
      </c>
      <c r="AT276" s="115" t="s">
        <v>91</v>
      </c>
      <c r="AU276" s="115" t="s">
        <v>45</v>
      </c>
      <c r="AY276" s="10" t="s">
        <v>90</v>
      </c>
      <c r="BE276" s="33">
        <f>IF(N276="základná",J276,0)</f>
        <v>0</v>
      </c>
      <c r="BF276" s="33">
        <f>IF(N276="znížená",J276,0)</f>
        <v>0</v>
      </c>
      <c r="BG276" s="33">
        <f>IF(N276="zákl. prenesená",J276,0)</f>
        <v>0</v>
      </c>
      <c r="BH276" s="33">
        <f>IF(N276="zníž. prenesená",J276,0)</f>
        <v>0</v>
      </c>
      <c r="BI276" s="33">
        <f>IF(N276="nulová",J276,0)</f>
        <v>0</v>
      </c>
      <c r="BJ276" s="10" t="s">
        <v>46</v>
      </c>
      <c r="BK276" s="33">
        <f>ROUND(I276*H276,2)</f>
        <v>0</v>
      </c>
      <c r="BL276" s="10" t="s">
        <v>93</v>
      </c>
      <c r="BM276" s="115" t="s">
        <v>480</v>
      </c>
    </row>
    <row r="277" spans="2:65" s="1" customFormat="1" ht="185.25" x14ac:dyDescent="0.2">
      <c r="B277" s="17"/>
      <c r="D277" s="128" t="s">
        <v>137</v>
      </c>
      <c r="F277" s="135" t="s">
        <v>138</v>
      </c>
      <c r="I277" s="80"/>
      <c r="L277" s="17"/>
      <c r="M277" s="136"/>
      <c r="T277" s="23"/>
      <c r="AT277" s="10" t="s">
        <v>137</v>
      </c>
      <c r="AU277" s="10" t="s">
        <v>45</v>
      </c>
    </row>
    <row r="278" spans="2:65" s="1" customFormat="1" ht="55.5" customHeight="1" x14ac:dyDescent="0.2">
      <c r="B278" s="17"/>
      <c r="C278" s="104" t="s">
        <v>322</v>
      </c>
      <c r="D278" s="104" t="s">
        <v>91</v>
      </c>
      <c r="E278" s="105" t="s">
        <v>140</v>
      </c>
      <c r="F278" s="106" t="s">
        <v>141</v>
      </c>
      <c r="G278" s="107" t="s">
        <v>0</v>
      </c>
      <c r="H278" s="108">
        <v>0</v>
      </c>
      <c r="I278" s="109"/>
      <c r="J278" s="110">
        <f>ROUND(I278*H278,2)</f>
        <v>0</v>
      </c>
      <c r="K278" s="111"/>
      <c r="L278" s="17"/>
      <c r="M278" s="112" t="s">
        <v>0</v>
      </c>
      <c r="N278" s="78" t="s">
        <v>27</v>
      </c>
      <c r="P278" s="113">
        <f>O278*H278</f>
        <v>0</v>
      </c>
      <c r="Q278" s="113">
        <v>0</v>
      </c>
      <c r="R278" s="113">
        <f>Q278*H278</f>
        <v>0</v>
      </c>
      <c r="S278" s="113">
        <v>0</v>
      </c>
      <c r="T278" s="114">
        <f>S278*H278</f>
        <v>0</v>
      </c>
      <c r="AR278" s="115" t="s">
        <v>142</v>
      </c>
      <c r="AT278" s="115" t="s">
        <v>91</v>
      </c>
      <c r="AU278" s="115" t="s">
        <v>45</v>
      </c>
      <c r="AY278" s="10" t="s">
        <v>90</v>
      </c>
      <c r="BE278" s="33">
        <f>IF(N278="základná",J278,0)</f>
        <v>0</v>
      </c>
      <c r="BF278" s="33">
        <f>IF(N278="znížená",J278,0)</f>
        <v>0</v>
      </c>
      <c r="BG278" s="33">
        <f>IF(N278="zákl. prenesená",J278,0)</f>
        <v>0</v>
      </c>
      <c r="BH278" s="33">
        <f>IF(N278="zníž. prenesená",J278,0)</f>
        <v>0</v>
      </c>
      <c r="BI278" s="33">
        <f>IF(N278="nulová",J278,0)</f>
        <v>0</v>
      </c>
      <c r="BJ278" s="10" t="s">
        <v>46</v>
      </c>
      <c r="BK278" s="33">
        <f>ROUND(I278*H278,2)</f>
        <v>0</v>
      </c>
      <c r="BL278" s="10" t="s">
        <v>142</v>
      </c>
      <c r="BM278" s="115" t="s">
        <v>389</v>
      </c>
    </row>
    <row r="279" spans="2:65" s="1" customFormat="1" ht="29.25" x14ac:dyDescent="0.2">
      <c r="B279" s="17"/>
      <c r="D279" s="128" t="s">
        <v>137</v>
      </c>
      <c r="F279" s="135" t="s">
        <v>143</v>
      </c>
      <c r="I279" s="80"/>
      <c r="L279" s="17"/>
      <c r="M279" s="136"/>
      <c r="T279" s="23"/>
      <c r="AT279" s="10" t="s">
        <v>137</v>
      </c>
      <c r="AU279" s="10" t="s">
        <v>45</v>
      </c>
    </row>
    <row r="280" spans="2:65" s="1" customFormat="1" ht="49.15" customHeight="1" x14ac:dyDescent="0.2">
      <c r="B280" s="17"/>
      <c r="C280" s="104" t="s">
        <v>323</v>
      </c>
      <c r="D280" s="104" t="s">
        <v>91</v>
      </c>
      <c r="E280" s="105" t="s">
        <v>145</v>
      </c>
      <c r="F280" s="106" t="s">
        <v>146</v>
      </c>
      <c r="G280" s="107" t="s">
        <v>0</v>
      </c>
      <c r="H280" s="108">
        <v>0</v>
      </c>
      <c r="I280" s="109"/>
      <c r="J280" s="110">
        <f>ROUND(I280*H280,2)</f>
        <v>0</v>
      </c>
      <c r="K280" s="111"/>
      <c r="L280" s="17"/>
      <c r="M280" s="112" t="s">
        <v>0</v>
      </c>
      <c r="N280" s="78" t="s">
        <v>27</v>
      </c>
      <c r="P280" s="113">
        <f>O280*H280</f>
        <v>0</v>
      </c>
      <c r="Q280" s="113">
        <v>0</v>
      </c>
      <c r="R280" s="113">
        <f>Q280*H280</f>
        <v>0</v>
      </c>
      <c r="S280" s="113">
        <v>0</v>
      </c>
      <c r="T280" s="114">
        <f>S280*H280</f>
        <v>0</v>
      </c>
      <c r="AR280" s="115" t="s">
        <v>142</v>
      </c>
      <c r="AT280" s="115" t="s">
        <v>91</v>
      </c>
      <c r="AU280" s="115" t="s">
        <v>45</v>
      </c>
      <c r="AY280" s="10" t="s">
        <v>90</v>
      </c>
      <c r="BE280" s="33">
        <f>IF(N280="základná",J280,0)</f>
        <v>0</v>
      </c>
      <c r="BF280" s="33">
        <f>IF(N280="znížená",J280,0)</f>
        <v>0</v>
      </c>
      <c r="BG280" s="33">
        <f>IF(N280="zákl. prenesená",J280,0)</f>
        <v>0</v>
      </c>
      <c r="BH280" s="33">
        <f>IF(N280="zníž. prenesená",J280,0)</f>
        <v>0</v>
      </c>
      <c r="BI280" s="33">
        <f>IF(N280="nulová",J280,0)</f>
        <v>0</v>
      </c>
      <c r="BJ280" s="10" t="s">
        <v>46</v>
      </c>
      <c r="BK280" s="33">
        <f>ROUND(I280*H280,2)</f>
        <v>0</v>
      </c>
      <c r="BL280" s="10" t="s">
        <v>142</v>
      </c>
      <c r="BM280" s="115" t="s">
        <v>390</v>
      </c>
    </row>
    <row r="281" spans="2:65" s="1" customFormat="1" ht="49.9" customHeight="1" x14ac:dyDescent="0.2">
      <c r="B281" s="17"/>
      <c r="E281" s="95" t="s">
        <v>147</v>
      </c>
      <c r="F281" s="95" t="s">
        <v>148</v>
      </c>
      <c r="J281" s="76">
        <f t="shared" ref="J281:J286" si="15">BK281</f>
        <v>0</v>
      </c>
      <c r="L281" s="17"/>
      <c r="M281" s="136"/>
      <c r="T281" s="23"/>
      <c r="AT281" s="10" t="s">
        <v>43</v>
      </c>
      <c r="AU281" s="10" t="s">
        <v>44</v>
      </c>
      <c r="AY281" s="10" t="s">
        <v>149</v>
      </c>
      <c r="BK281" s="33">
        <f>SUM(BK282:BK286)</f>
        <v>0</v>
      </c>
    </row>
    <row r="282" spans="2:65" s="1" customFormat="1" ht="16.350000000000001" customHeight="1" x14ac:dyDescent="0.2">
      <c r="B282" s="17"/>
      <c r="C282" s="137" t="s">
        <v>0</v>
      </c>
      <c r="D282" s="137" t="s">
        <v>91</v>
      </c>
      <c r="E282" s="138" t="s">
        <v>0</v>
      </c>
      <c r="F282" s="139" t="s">
        <v>0</v>
      </c>
      <c r="G282" s="140" t="s">
        <v>0</v>
      </c>
      <c r="H282" s="141"/>
      <c r="I282" s="142"/>
      <c r="J282" s="143">
        <f t="shared" si="15"/>
        <v>0</v>
      </c>
      <c r="K282" s="111"/>
      <c r="L282" s="17"/>
      <c r="M282" s="144" t="s">
        <v>0</v>
      </c>
      <c r="N282" s="145" t="s">
        <v>27</v>
      </c>
      <c r="T282" s="23"/>
      <c r="AT282" s="10" t="s">
        <v>149</v>
      </c>
      <c r="AU282" s="10" t="s">
        <v>45</v>
      </c>
      <c r="AY282" s="10" t="s">
        <v>149</v>
      </c>
      <c r="BE282" s="33">
        <f>IF(N282="základná",J282,0)</f>
        <v>0</v>
      </c>
      <c r="BF282" s="33">
        <f>IF(N282="znížená",J282,0)</f>
        <v>0</v>
      </c>
      <c r="BG282" s="33">
        <f>IF(N282="zákl. prenesená",J282,0)</f>
        <v>0</v>
      </c>
      <c r="BH282" s="33">
        <f>IF(N282="zníž. prenesená",J282,0)</f>
        <v>0</v>
      </c>
      <c r="BI282" s="33">
        <f>IF(N282="nulová",J282,0)</f>
        <v>0</v>
      </c>
      <c r="BJ282" s="10" t="s">
        <v>46</v>
      </c>
      <c r="BK282" s="33">
        <f>I282*H282</f>
        <v>0</v>
      </c>
    </row>
    <row r="283" spans="2:65" s="1" customFormat="1" ht="16.350000000000001" customHeight="1" x14ac:dyDescent="0.2">
      <c r="B283" s="17"/>
      <c r="C283" s="137" t="s">
        <v>0</v>
      </c>
      <c r="D283" s="137" t="s">
        <v>91</v>
      </c>
      <c r="E283" s="138" t="s">
        <v>0</v>
      </c>
      <c r="F283" s="139" t="s">
        <v>0</v>
      </c>
      <c r="G283" s="140" t="s">
        <v>0</v>
      </c>
      <c r="H283" s="141"/>
      <c r="I283" s="142"/>
      <c r="J283" s="143">
        <f t="shared" si="15"/>
        <v>0</v>
      </c>
      <c r="K283" s="111"/>
      <c r="L283" s="17"/>
      <c r="M283" s="144" t="s">
        <v>0</v>
      </c>
      <c r="N283" s="145" t="s">
        <v>27</v>
      </c>
      <c r="T283" s="23"/>
      <c r="AT283" s="10" t="s">
        <v>149</v>
      </c>
      <c r="AU283" s="10" t="s">
        <v>45</v>
      </c>
      <c r="AY283" s="10" t="s">
        <v>149</v>
      </c>
      <c r="BE283" s="33">
        <f>IF(N283="základná",J283,0)</f>
        <v>0</v>
      </c>
      <c r="BF283" s="33">
        <f>IF(N283="znížená",J283,0)</f>
        <v>0</v>
      </c>
      <c r="BG283" s="33">
        <f>IF(N283="zákl. prenesená",J283,0)</f>
        <v>0</v>
      </c>
      <c r="BH283" s="33">
        <f>IF(N283="zníž. prenesená",J283,0)</f>
        <v>0</v>
      </c>
      <c r="BI283" s="33">
        <f>IF(N283="nulová",J283,0)</f>
        <v>0</v>
      </c>
      <c r="BJ283" s="10" t="s">
        <v>46</v>
      </c>
      <c r="BK283" s="33">
        <f>I283*H283</f>
        <v>0</v>
      </c>
    </row>
    <row r="284" spans="2:65" s="1" customFormat="1" ht="16.350000000000001" customHeight="1" x14ac:dyDescent="0.2">
      <c r="B284" s="17"/>
      <c r="C284" s="137" t="s">
        <v>0</v>
      </c>
      <c r="D284" s="137" t="s">
        <v>91</v>
      </c>
      <c r="E284" s="138" t="s">
        <v>0</v>
      </c>
      <c r="F284" s="139" t="s">
        <v>0</v>
      </c>
      <c r="G284" s="140" t="s">
        <v>0</v>
      </c>
      <c r="H284" s="141"/>
      <c r="I284" s="142"/>
      <c r="J284" s="143">
        <f t="shared" si="15"/>
        <v>0</v>
      </c>
      <c r="K284" s="111"/>
      <c r="L284" s="17"/>
      <c r="M284" s="144" t="s">
        <v>0</v>
      </c>
      <c r="N284" s="145" t="s">
        <v>27</v>
      </c>
      <c r="T284" s="23"/>
      <c r="AT284" s="10" t="s">
        <v>149</v>
      </c>
      <c r="AU284" s="10" t="s">
        <v>45</v>
      </c>
      <c r="AY284" s="10" t="s">
        <v>149</v>
      </c>
      <c r="BE284" s="33">
        <f>IF(N284="základná",J284,0)</f>
        <v>0</v>
      </c>
      <c r="BF284" s="33">
        <f>IF(N284="znížená",J284,0)</f>
        <v>0</v>
      </c>
      <c r="BG284" s="33">
        <f>IF(N284="zákl. prenesená",J284,0)</f>
        <v>0</v>
      </c>
      <c r="BH284" s="33">
        <f>IF(N284="zníž. prenesená",J284,0)</f>
        <v>0</v>
      </c>
      <c r="BI284" s="33">
        <f>IF(N284="nulová",J284,0)</f>
        <v>0</v>
      </c>
      <c r="BJ284" s="10" t="s">
        <v>46</v>
      </c>
      <c r="BK284" s="33">
        <f>I284*H284</f>
        <v>0</v>
      </c>
    </row>
    <row r="285" spans="2:65" s="1" customFormat="1" ht="16.350000000000001" customHeight="1" x14ac:dyDescent="0.2">
      <c r="B285" s="17"/>
      <c r="C285" s="137" t="s">
        <v>0</v>
      </c>
      <c r="D285" s="137" t="s">
        <v>91</v>
      </c>
      <c r="E285" s="138" t="s">
        <v>0</v>
      </c>
      <c r="F285" s="139" t="s">
        <v>0</v>
      </c>
      <c r="G285" s="140" t="s">
        <v>0</v>
      </c>
      <c r="H285" s="141"/>
      <c r="I285" s="142"/>
      <c r="J285" s="143">
        <f t="shared" si="15"/>
        <v>0</v>
      </c>
      <c r="K285" s="111"/>
      <c r="L285" s="17"/>
      <c r="M285" s="144" t="s">
        <v>0</v>
      </c>
      <c r="N285" s="145" t="s">
        <v>27</v>
      </c>
      <c r="T285" s="23"/>
      <c r="AT285" s="10" t="s">
        <v>149</v>
      </c>
      <c r="AU285" s="10" t="s">
        <v>45</v>
      </c>
      <c r="AY285" s="10" t="s">
        <v>149</v>
      </c>
      <c r="BE285" s="33">
        <f>IF(N285="základná",J285,0)</f>
        <v>0</v>
      </c>
      <c r="BF285" s="33">
        <f>IF(N285="znížená",J285,0)</f>
        <v>0</v>
      </c>
      <c r="BG285" s="33">
        <f>IF(N285="zákl. prenesená",J285,0)</f>
        <v>0</v>
      </c>
      <c r="BH285" s="33">
        <f>IF(N285="zníž. prenesená",J285,0)</f>
        <v>0</v>
      </c>
      <c r="BI285" s="33">
        <f>IF(N285="nulová",J285,0)</f>
        <v>0</v>
      </c>
      <c r="BJ285" s="10" t="s">
        <v>46</v>
      </c>
      <c r="BK285" s="33">
        <f>I285*H285</f>
        <v>0</v>
      </c>
    </row>
    <row r="286" spans="2:65" s="1" customFormat="1" ht="16.350000000000001" customHeight="1" x14ac:dyDescent="0.2">
      <c r="B286" s="17"/>
      <c r="C286" s="137" t="s">
        <v>0</v>
      </c>
      <c r="D286" s="137" t="s">
        <v>91</v>
      </c>
      <c r="E286" s="138" t="s">
        <v>0</v>
      </c>
      <c r="F286" s="139" t="s">
        <v>0</v>
      </c>
      <c r="G286" s="140" t="s">
        <v>0</v>
      </c>
      <c r="H286" s="141"/>
      <c r="I286" s="142"/>
      <c r="J286" s="143">
        <f t="shared" si="15"/>
        <v>0</v>
      </c>
      <c r="K286" s="111"/>
      <c r="L286" s="17"/>
      <c r="M286" s="144" t="s">
        <v>0</v>
      </c>
      <c r="N286" s="145" t="s">
        <v>27</v>
      </c>
      <c r="O286" s="146"/>
      <c r="P286" s="146"/>
      <c r="Q286" s="146"/>
      <c r="R286" s="146"/>
      <c r="S286" s="146"/>
      <c r="T286" s="147"/>
      <c r="AT286" s="10" t="s">
        <v>149</v>
      </c>
      <c r="AU286" s="10" t="s">
        <v>45</v>
      </c>
      <c r="AY286" s="10" t="s">
        <v>149</v>
      </c>
      <c r="BE286" s="33">
        <f>IF(N286="základná",J286,0)</f>
        <v>0</v>
      </c>
      <c r="BF286" s="33">
        <f>IF(N286="znížená",J286,0)</f>
        <v>0</v>
      </c>
      <c r="BG286" s="33">
        <f>IF(N286="zákl. prenesená",J286,0)</f>
        <v>0</v>
      </c>
      <c r="BH286" s="33">
        <f>IF(N286="zníž. prenesená",J286,0)</f>
        <v>0</v>
      </c>
      <c r="BI286" s="33">
        <f>IF(N286="nulová",J286,0)</f>
        <v>0</v>
      </c>
      <c r="BJ286" s="10" t="s">
        <v>46</v>
      </c>
      <c r="BK286" s="33">
        <f>I286*H286</f>
        <v>0</v>
      </c>
    </row>
    <row r="287" spans="2:65" s="1" customFormat="1" ht="6.95" customHeight="1" x14ac:dyDescent="0.2">
      <c r="B287" s="18"/>
      <c r="C287" s="19"/>
      <c r="D287" s="19"/>
      <c r="E287" s="19"/>
      <c r="F287" s="19"/>
      <c r="G287" s="19"/>
      <c r="H287" s="19"/>
      <c r="I287" s="19"/>
      <c r="J287" s="19"/>
      <c r="K287" s="19"/>
      <c r="L287" s="17"/>
    </row>
  </sheetData>
  <sheetProtection algorithmName="SHA-512" hashValue="jUZbNlIkVVZ1ngxtW6Lnl0IKbgFLsQ7ePPHE5/VYPAGPayVXzsV4fIxdBqzbGTe+lt6IpHcITSBhWcHii1tQ0A==" saltValue="E8wIY5Ry/otd5NAZiLf8oXtgGDI7RzQ9oMMvBRqMoNiTeTgv+nKLXVOecLhQQ2lPajI4f1c5Cq7wsZnxWeGxhg==" spinCount="100000" sheet="1" objects="1" scenarios="1" formatColumns="0" formatRows="0" autoFilter="0"/>
  <autoFilter ref="C140:K286" xr:uid="{00000000-0009-0000-0000-000003000000}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82:D287" xr:uid="{00000000-0002-0000-0300-000000000000}">
      <formula1>"K, M"</formula1>
    </dataValidation>
    <dataValidation type="list" allowBlank="1" showInputMessage="1" showErrorMessage="1" error="Povolené sú hodnoty základná, znížená, nulová." sqref="N282:N287" xr:uid="{00000000-0002-0000-03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81"/>
  <sheetViews>
    <sheetView showGridLines="0" topLeftCell="A274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 x14ac:dyDescent="0.2">
      <c r="L2" s="168"/>
      <c r="M2" s="168"/>
      <c r="N2" s="168"/>
      <c r="O2" s="168"/>
      <c r="P2" s="168"/>
      <c r="Q2" s="168"/>
      <c r="R2" s="168"/>
      <c r="S2" s="168"/>
      <c r="T2" s="168"/>
      <c r="U2" s="168"/>
      <c r="V2" s="168"/>
      <c r="AT2" s="10" t="s">
        <v>51</v>
      </c>
      <c r="AZ2" s="148" t="s">
        <v>606</v>
      </c>
      <c r="BA2" s="148" t="s">
        <v>153</v>
      </c>
      <c r="BB2" s="148" t="s">
        <v>0</v>
      </c>
      <c r="BC2" s="148" t="s">
        <v>607</v>
      </c>
      <c r="BD2" s="148" t="s">
        <v>46</v>
      </c>
    </row>
    <row r="3" spans="2:56" ht="6.95" customHeight="1" x14ac:dyDescent="0.2">
      <c r="B3" s="37"/>
      <c r="C3" s="38"/>
      <c r="D3" s="38"/>
      <c r="E3" s="38"/>
      <c r="F3" s="38"/>
      <c r="G3" s="38"/>
      <c r="H3" s="38"/>
      <c r="I3" s="38"/>
      <c r="J3" s="38"/>
      <c r="K3" s="38"/>
      <c r="L3" s="11"/>
      <c r="AT3" s="10" t="s">
        <v>44</v>
      </c>
      <c r="AZ3" s="148" t="s">
        <v>150</v>
      </c>
      <c r="BA3" s="148" t="s">
        <v>0</v>
      </c>
      <c r="BB3" s="148" t="s">
        <v>0</v>
      </c>
      <c r="BC3" s="148" t="s">
        <v>608</v>
      </c>
      <c r="BD3" s="148" t="s">
        <v>46</v>
      </c>
    </row>
    <row r="4" spans="2:56" ht="24.95" customHeight="1" x14ac:dyDescent="0.2">
      <c r="B4" s="11"/>
      <c r="D4" s="12" t="s">
        <v>54</v>
      </c>
      <c r="L4" s="11"/>
      <c r="M4" s="39" t="s">
        <v>3</v>
      </c>
      <c r="AT4" s="10" t="s">
        <v>1</v>
      </c>
      <c r="AZ4" s="148" t="s">
        <v>157</v>
      </c>
      <c r="BA4" s="148" t="s">
        <v>0</v>
      </c>
      <c r="BB4" s="148" t="s">
        <v>0</v>
      </c>
      <c r="BC4" s="148" t="s">
        <v>45</v>
      </c>
      <c r="BD4" s="148" t="s">
        <v>46</v>
      </c>
    </row>
    <row r="5" spans="2:56" ht="6.95" customHeight="1" x14ac:dyDescent="0.2">
      <c r="B5" s="11"/>
      <c r="L5" s="11"/>
      <c r="AZ5" s="148" t="s">
        <v>609</v>
      </c>
      <c r="BA5" s="148" t="s">
        <v>153</v>
      </c>
      <c r="BB5" s="148" t="s">
        <v>0</v>
      </c>
      <c r="BC5" s="148" t="s">
        <v>610</v>
      </c>
      <c r="BD5" s="148" t="s">
        <v>46</v>
      </c>
    </row>
    <row r="6" spans="2:56" ht="12" customHeight="1" x14ac:dyDescent="0.2">
      <c r="B6" s="11"/>
      <c r="D6" s="14" t="s">
        <v>4</v>
      </c>
      <c r="L6" s="11"/>
      <c r="AZ6" s="148" t="s">
        <v>611</v>
      </c>
      <c r="BA6" s="148" t="s">
        <v>0</v>
      </c>
      <c r="BB6" s="148" t="s">
        <v>0</v>
      </c>
      <c r="BC6" s="148" t="s">
        <v>612</v>
      </c>
      <c r="BD6" s="148" t="s">
        <v>46</v>
      </c>
    </row>
    <row r="7" spans="2:56" ht="16.5" customHeight="1" x14ac:dyDescent="0.2">
      <c r="B7" s="11"/>
      <c r="E7" s="164" t="e">
        <f>#REF!</f>
        <v>#REF!</v>
      </c>
      <c r="F7" s="165"/>
      <c r="G7" s="165"/>
      <c r="H7" s="165"/>
      <c r="L7" s="11"/>
    </row>
    <row r="8" spans="2:56" s="1" customFormat="1" ht="12" customHeight="1" x14ac:dyDescent="0.2">
      <c r="B8" s="17"/>
      <c r="D8" s="14" t="s">
        <v>55</v>
      </c>
      <c r="L8" s="17"/>
    </row>
    <row r="9" spans="2:56" s="1" customFormat="1" ht="30" customHeight="1" x14ac:dyDescent="0.2">
      <c r="B9" s="17"/>
      <c r="E9" s="166" t="s">
        <v>613</v>
      </c>
      <c r="F9" s="167"/>
      <c r="G9" s="167"/>
      <c r="H9" s="167"/>
      <c r="L9" s="17"/>
    </row>
    <row r="10" spans="2:56" s="1" customFormat="1" x14ac:dyDescent="0.2">
      <c r="B10" s="17"/>
      <c r="L10" s="17"/>
    </row>
    <row r="11" spans="2:56" s="1" customFormat="1" ht="12" customHeight="1" x14ac:dyDescent="0.2">
      <c r="B11" s="17"/>
      <c r="D11" s="14" t="s">
        <v>5</v>
      </c>
      <c r="F11" s="13" t="s">
        <v>0</v>
      </c>
      <c r="I11" s="14" t="s">
        <v>6</v>
      </c>
      <c r="J11" s="13" t="s">
        <v>0</v>
      </c>
      <c r="L11" s="17"/>
    </row>
    <row r="12" spans="2:56" s="1" customFormat="1" ht="12" customHeight="1" x14ac:dyDescent="0.2">
      <c r="B12" s="17"/>
      <c r="D12" s="14" t="s">
        <v>7</v>
      </c>
      <c r="F12" s="13" t="s">
        <v>8</v>
      </c>
      <c r="I12" s="14" t="s">
        <v>9</v>
      </c>
      <c r="J12" s="22" t="e">
        <f>#REF!</f>
        <v>#REF!</v>
      </c>
      <c r="L12" s="17"/>
    </row>
    <row r="13" spans="2:56" s="1" customFormat="1" ht="10.9" customHeight="1" x14ac:dyDescent="0.2">
      <c r="B13" s="17"/>
      <c r="L13" s="17"/>
    </row>
    <row r="14" spans="2:56" s="1" customFormat="1" ht="12" customHeight="1" x14ac:dyDescent="0.2">
      <c r="B14" s="17"/>
      <c r="D14" s="14" t="s">
        <v>10</v>
      </c>
      <c r="I14" s="14" t="s">
        <v>11</v>
      </c>
      <c r="J14" s="13" t="s">
        <v>12</v>
      </c>
      <c r="L14" s="17"/>
    </row>
    <row r="15" spans="2:56" s="1" customFormat="1" ht="18" customHeight="1" x14ac:dyDescent="0.2">
      <c r="B15" s="17"/>
      <c r="E15" s="13" t="s">
        <v>13</v>
      </c>
      <c r="I15" s="14" t="s">
        <v>14</v>
      </c>
      <c r="J15" s="13" t="s">
        <v>15</v>
      </c>
      <c r="L15" s="17"/>
    </row>
    <row r="16" spans="2:56" s="1" customFormat="1" ht="6.95" customHeight="1" x14ac:dyDescent="0.2">
      <c r="B16" s="17"/>
      <c r="L16" s="17"/>
    </row>
    <row r="17" spans="2:12" s="1" customFormat="1" ht="12" customHeight="1" x14ac:dyDescent="0.2">
      <c r="B17" s="17"/>
      <c r="D17" s="14" t="s">
        <v>16</v>
      </c>
      <c r="I17" s="14" t="s">
        <v>11</v>
      </c>
      <c r="J17" s="15" t="e">
        <f>#REF!</f>
        <v>#REF!</v>
      </c>
      <c r="L17" s="17"/>
    </row>
    <row r="18" spans="2:12" s="1" customFormat="1" ht="18" customHeight="1" x14ac:dyDescent="0.2">
      <c r="B18" s="17"/>
      <c r="E18" s="169" t="e">
        <f>#REF!</f>
        <v>#REF!</v>
      </c>
      <c r="F18" s="170"/>
      <c r="G18" s="170"/>
      <c r="H18" s="170"/>
      <c r="I18" s="14" t="s">
        <v>14</v>
      </c>
      <c r="J18" s="15" t="e">
        <f>#REF!</f>
        <v>#REF!</v>
      </c>
      <c r="L18" s="17"/>
    </row>
    <row r="19" spans="2:12" s="1" customFormat="1" ht="6.95" customHeight="1" x14ac:dyDescent="0.2">
      <c r="B19" s="17"/>
      <c r="L19" s="17"/>
    </row>
    <row r="20" spans="2:12" s="1" customFormat="1" ht="12" customHeight="1" x14ac:dyDescent="0.2">
      <c r="B20" s="17"/>
      <c r="D20" s="14" t="s">
        <v>17</v>
      </c>
      <c r="I20" s="14" t="s">
        <v>11</v>
      </c>
      <c r="J20" s="13" t="e">
        <f>IF(#REF!="","",#REF!)</f>
        <v>#REF!</v>
      </c>
      <c r="L20" s="17"/>
    </row>
    <row r="21" spans="2:12" s="1" customFormat="1" ht="18" customHeight="1" x14ac:dyDescent="0.2">
      <c r="B21" s="17"/>
      <c r="E21" s="13" t="e">
        <f>IF(#REF!="","",#REF!)</f>
        <v>#REF!</v>
      </c>
      <c r="I21" s="14" t="s">
        <v>14</v>
      </c>
      <c r="J21" s="13" t="e">
        <f>IF(#REF!="","",#REF!)</f>
        <v>#REF!</v>
      </c>
      <c r="L21" s="17"/>
    </row>
    <row r="22" spans="2:12" s="1" customFormat="1" ht="6.95" customHeight="1" x14ac:dyDescent="0.2">
      <c r="B22" s="17"/>
      <c r="L22" s="17"/>
    </row>
    <row r="23" spans="2:12" s="1" customFormat="1" ht="12" customHeight="1" x14ac:dyDescent="0.2">
      <c r="B23" s="17"/>
      <c r="D23" s="14" t="s">
        <v>19</v>
      </c>
      <c r="I23" s="14" t="s">
        <v>11</v>
      </c>
      <c r="J23" s="13" t="e">
        <f>IF(#REF!="","",#REF!)</f>
        <v>#REF!</v>
      </c>
      <c r="L23" s="17"/>
    </row>
    <row r="24" spans="2:12" s="1" customFormat="1" ht="18" customHeight="1" x14ac:dyDescent="0.2">
      <c r="B24" s="17"/>
      <c r="E24" s="13" t="e">
        <f>IF(#REF!="","",#REF!)</f>
        <v>#REF!</v>
      </c>
      <c r="I24" s="14" t="s">
        <v>14</v>
      </c>
      <c r="J24" s="13" t="e">
        <f>IF(#REF!="","",#REF!)</f>
        <v>#REF!</v>
      </c>
      <c r="L24" s="17"/>
    </row>
    <row r="25" spans="2:12" s="1" customFormat="1" ht="6.95" customHeight="1" x14ac:dyDescent="0.2">
      <c r="B25" s="17"/>
      <c r="L25" s="17"/>
    </row>
    <row r="26" spans="2:12" s="1" customFormat="1" ht="12" customHeight="1" x14ac:dyDescent="0.2">
      <c r="B26" s="17"/>
      <c r="D26" s="14" t="s">
        <v>20</v>
      </c>
      <c r="L26" s="17"/>
    </row>
    <row r="27" spans="2:12" s="2" customFormat="1" ht="16.5" customHeight="1" x14ac:dyDescent="0.2">
      <c r="B27" s="40"/>
      <c r="E27" s="171" t="s">
        <v>0</v>
      </c>
      <c r="F27" s="171"/>
      <c r="G27" s="171"/>
      <c r="H27" s="171"/>
      <c r="L27" s="40"/>
    </row>
    <row r="28" spans="2:12" s="1" customFormat="1" ht="6.95" customHeight="1" x14ac:dyDescent="0.2">
      <c r="B28" s="17"/>
      <c r="L28" s="17"/>
    </row>
    <row r="29" spans="2:12" s="1" customFormat="1" ht="6.95" customHeight="1" x14ac:dyDescent="0.2">
      <c r="B29" s="17"/>
      <c r="D29" s="28"/>
      <c r="E29" s="28"/>
      <c r="F29" s="28"/>
      <c r="G29" s="28"/>
      <c r="H29" s="28"/>
      <c r="I29" s="28"/>
      <c r="J29" s="28"/>
      <c r="K29" s="28"/>
      <c r="L29" s="17"/>
    </row>
    <row r="30" spans="2:12" s="1" customFormat="1" ht="14.45" customHeight="1" x14ac:dyDescent="0.2">
      <c r="B30" s="17"/>
      <c r="D30" s="13" t="s">
        <v>56</v>
      </c>
      <c r="J30" s="41">
        <f>J96</f>
        <v>0</v>
      </c>
      <c r="L30" s="17"/>
    </row>
    <row r="31" spans="2:12" s="1" customFormat="1" ht="14.45" customHeight="1" x14ac:dyDescent="0.2">
      <c r="B31" s="17"/>
      <c r="D31" s="42" t="s">
        <v>52</v>
      </c>
      <c r="J31" s="41">
        <f>J114</f>
        <v>0</v>
      </c>
      <c r="L31" s="17"/>
    </row>
    <row r="32" spans="2:12" s="1" customFormat="1" ht="25.35" customHeight="1" x14ac:dyDescent="0.2">
      <c r="B32" s="17"/>
      <c r="D32" s="43" t="s">
        <v>21</v>
      </c>
      <c r="J32" s="30">
        <f>ROUND(J30 + J31, 2)</f>
        <v>0</v>
      </c>
      <c r="L32" s="17"/>
    </row>
    <row r="33" spans="2:12" s="1" customFormat="1" ht="6.95" customHeight="1" x14ac:dyDescent="0.2">
      <c r="B33" s="17"/>
      <c r="D33" s="28"/>
      <c r="E33" s="28"/>
      <c r="F33" s="28"/>
      <c r="G33" s="28"/>
      <c r="H33" s="28"/>
      <c r="I33" s="28"/>
      <c r="J33" s="28"/>
      <c r="K33" s="28"/>
      <c r="L33" s="17"/>
    </row>
    <row r="34" spans="2:12" s="1" customFormat="1" ht="14.45" customHeight="1" x14ac:dyDescent="0.2">
      <c r="B34" s="17"/>
      <c r="F34" s="44" t="s">
        <v>23</v>
      </c>
      <c r="I34" s="44" t="s">
        <v>22</v>
      </c>
      <c r="J34" s="44" t="s">
        <v>24</v>
      </c>
      <c r="L34" s="17"/>
    </row>
    <row r="35" spans="2:12" s="1" customFormat="1" ht="14.45" customHeight="1" x14ac:dyDescent="0.2">
      <c r="B35" s="17"/>
      <c r="D35" s="45" t="s">
        <v>25</v>
      </c>
      <c r="E35" s="46" t="s">
        <v>26</v>
      </c>
      <c r="F35" s="47">
        <f>ROUND((ROUND((SUM(BE114:BE121) + SUM(BE141:BE274)),  2) + SUM(BE276:BE280)), 2)</f>
        <v>0</v>
      </c>
      <c r="G35" s="48"/>
      <c r="H35" s="48"/>
      <c r="I35" s="49">
        <v>0.2</v>
      </c>
      <c r="J35" s="47">
        <f>ROUND((ROUND(((SUM(BE114:BE121) + SUM(BE141:BE274))*I35),  2) + (SUM(BE276:BE280)*I35)), 2)</f>
        <v>0</v>
      </c>
      <c r="L35" s="17"/>
    </row>
    <row r="36" spans="2:12" s="1" customFormat="1" ht="14.45" customHeight="1" x14ac:dyDescent="0.2">
      <c r="B36" s="17"/>
      <c r="E36" s="46" t="s">
        <v>27</v>
      </c>
      <c r="F36" s="47">
        <f>ROUND((ROUND((SUM(BF114:BF121) + SUM(BF141:BF274)),  2) + SUM(BF276:BF280)), 2)</f>
        <v>0</v>
      </c>
      <c r="G36" s="48"/>
      <c r="H36" s="48"/>
      <c r="I36" s="49">
        <v>0.2</v>
      </c>
      <c r="J36" s="47">
        <f>ROUND((ROUND(((SUM(BF114:BF121) + SUM(BF141:BF274))*I36),  2) + (SUM(BF276:BF280)*I36)), 2)</f>
        <v>0</v>
      </c>
      <c r="L36" s="17"/>
    </row>
    <row r="37" spans="2:12" s="1" customFormat="1" ht="14.45" hidden="1" customHeight="1" x14ac:dyDescent="0.2">
      <c r="B37" s="17"/>
      <c r="E37" s="14" t="s">
        <v>28</v>
      </c>
      <c r="F37" s="50">
        <f>ROUND((ROUND((SUM(BG114:BG121) + SUM(BG141:BG274)),  2) + SUM(BG276:BG280)), 2)</f>
        <v>0</v>
      </c>
      <c r="I37" s="51">
        <v>0.2</v>
      </c>
      <c r="J37" s="50">
        <f>0</f>
        <v>0</v>
      </c>
      <c r="L37" s="17"/>
    </row>
    <row r="38" spans="2:12" s="1" customFormat="1" ht="14.45" hidden="1" customHeight="1" x14ac:dyDescent="0.2">
      <c r="B38" s="17"/>
      <c r="E38" s="14" t="s">
        <v>29</v>
      </c>
      <c r="F38" s="50">
        <f>ROUND((ROUND((SUM(BH114:BH121) + SUM(BH141:BH274)),  2) + SUM(BH276:BH280)), 2)</f>
        <v>0</v>
      </c>
      <c r="I38" s="51">
        <v>0.2</v>
      </c>
      <c r="J38" s="50">
        <f>0</f>
        <v>0</v>
      </c>
      <c r="L38" s="17"/>
    </row>
    <row r="39" spans="2:12" s="1" customFormat="1" ht="14.45" hidden="1" customHeight="1" x14ac:dyDescent="0.2">
      <c r="B39" s="17"/>
      <c r="E39" s="46" t="s">
        <v>30</v>
      </c>
      <c r="F39" s="47">
        <f>ROUND((ROUND((SUM(BI114:BI121) + SUM(BI141:BI274)),  2) + SUM(BI276:BI280)), 2)</f>
        <v>0</v>
      </c>
      <c r="G39" s="48"/>
      <c r="H39" s="48"/>
      <c r="I39" s="49">
        <v>0</v>
      </c>
      <c r="J39" s="47">
        <f>0</f>
        <v>0</v>
      </c>
      <c r="L39" s="17"/>
    </row>
    <row r="40" spans="2:12" s="1" customFormat="1" ht="6.95" customHeight="1" x14ac:dyDescent="0.2">
      <c r="B40" s="17"/>
      <c r="L40" s="17"/>
    </row>
    <row r="41" spans="2:12" s="1" customFormat="1" ht="25.35" customHeight="1" x14ac:dyDescent="0.2">
      <c r="B41" s="17"/>
      <c r="C41" s="35"/>
      <c r="D41" s="52" t="s">
        <v>31</v>
      </c>
      <c r="E41" s="53"/>
      <c r="F41" s="53"/>
      <c r="G41" s="54" t="s">
        <v>32</v>
      </c>
      <c r="H41" s="55" t="s">
        <v>33</v>
      </c>
      <c r="I41" s="53"/>
      <c r="J41" s="56">
        <f>SUM(J32:J39)</f>
        <v>0</v>
      </c>
      <c r="K41" s="57"/>
      <c r="L41" s="17"/>
    </row>
    <row r="42" spans="2:12" s="1" customFormat="1" ht="14.45" customHeight="1" x14ac:dyDescent="0.2">
      <c r="B42" s="17"/>
      <c r="L42" s="17"/>
    </row>
    <row r="43" spans="2:12" ht="14.45" customHeight="1" x14ac:dyDescent="0.2">
      <c r="B43" s="11"/>
      <c r="L43" s="11"/>
    </row>
    <row r="44" spans="2:12" ht="14.45" customHeight="1" x14ac:dyDescent="0.2">
      <c r="B44" s="11"/>
      <c r="L44" s="11"/>
    </row>
    <row r="45" spans="2:12" ht="14.45" customHeight="1" x14ac:dyDescent="0.2">
      <c r="B45" s="11"/>
      <c r="L45" s="11"/>
    </row>
    <row r="46" spans="2:12" ht="14.45" customHeight="1" x14ac:dyDescent="0.2">
      <c r="B46" s="11"/>
      <c r="L46" s="11"/>
    </row>
    <row r="47" spans="2:12" ht="14.45" customHeight="1" x14ac:dyDescent="0.2">
      <c r="B47" s="11"/>
      <c r="L47" s="11"/>
    </row>
    <row r="48" spans="2:12" ht="14.45" customHeight="1" x14ac:dyDescent="0.2">
      <c r="B48" s="11"/>
      <c r="L48" s="11"/>
    </row>
    <row r="49" spans="2:12" ht="14.45" customHeight="1" x14ac:dyDescent="0.2">
      <c r="B49" s="11"/>
      <c r="L49" s="11"/>
    </row>
    <row r="50" spans="2:12" s="1" customFormat="1" ht="14.45" customHeight="1" x14ac:dyDescent="0.2">
      <c r="B50" s="17"/>
      <c r="D50" s="58" t="s">
        <v>34</v>
      </c>
      <c r="E50" s="59"/>
      <c r="F50" s="59"/>
      <c r="G50" s="58" t="s">
        <v>35</v>
      </c>
      <c r="H50" s="59"/>
      <c r="I50" s="59"/>
      <c r="J50" s="59"/>
      <c r="K50" s="59"/>
      <c r="L50" s="17"/>
    </row>
    <row r="51" spans="2:12" x14ac:dyDescent="0.2">
      <c r="B51" s="11"/>
      <c r="L51" s="11"/>
    </row>
    <row r="52" spans="2:12" x14ac:dyDescent="0.2">
      <c r="B52" s="11"/>
      <c r="L52" s="11"/>
    </row>
    <row r="53" spans="2:12" x14ac:dyDescent="0.2">
      <c r="B53" s="11"/>
      <c r="L53" s="11"/>
    </row>
    <row r="54" spans="2:12" x14ac:dyDescent="0.2">
      <c r="B54" s="11"/>
      <c r="L54" s="11"/>
    </row>
    <row r="55" spans="2:12" x14ac:dyDescent="0.2">
      <c r="B55" s="11"/>
      <c r="L55" s="11"/>
    </row>
    <row r="56" spans="2:12" x14ac:dyDescent="0.2">
      <c r="B56" s="11"/>
      <c r="L56" s="11"/>
    </row>
    <row r="57" spans="2:12" x14ac:dyDescent="0.2">
      <c r="B57" s="11"/>
      <c r="L57" s="11"/>
    </row>
    <row r="58" spans="2:12" x14ac:dyDescent="0.2">
      <c r="B58" s="11"/>
      <c r="L58" s="11"/>
    </row>
    <row r="59" spans="2:12" x14ac:dyDescent="0.2">
      <c r="B59" s="11"/>
      <c r="L59" s="11"/>
    </row>
    <row r="60" spans="2:12" x14ac:dyDescent="0.2">
      <c r="B60" s="11"/>
      <c r="L60" s="11"/>
    </row>
    <row r="61" spans="2:12" s="1" customFormat="1" ht="12.75" x14ac:dyDescent="0.2">
      <c r="B61" s="17"/>
      <c r="D61" s="60" t="s">
        <v>36</v>
      </c>
      <c r="E61" s="61"/>
      <c r="F61" s="62" t="s">
        <v>37</v>
      </c>
      <c r="G61" s="60" t="s">
        <v>36</v>
      </c>
      <c r="H61" s="61"/>
      <c r="I61" s="61"/>
      <c r="J61" s="63" t="s">
        <v>37</v>
      </c>
      <c r="K61" s="61"/>
      <c r="L61" s="17"/>
    </row>
    <row r="62" spans="2:12" x14ac:dyDescent="0.2">
      <c r="B62" s="11"/>
      <c r="L62" s="11"/>
    </row>
    <row r="63" spans="2:12" x14ac:dyDescent="0.2">
      <c r="B63" s="11"/>
      <c r="L63" s="11"/>
    </row>
    <row r="64" spans="2:12" x14ac:dyDescent="0.2">
      <c r="B64" s="11"/>
      <c r="L64" s="11"/>
    </row>
    <row r="65" spans="2:12" s="1" customFormat="1" ht="12.75" x14ac:dyDescent="0.2">
      <c r="B65" s="17"/>
      <c r="D65" s="58" t="s">
        <v>38</v>
      </c>
      <c r="E65" s="59"/>
      <c r="F65" s="59"/>
      <c r="G65" s="58" t="s">
        <v>39</v>
      </c>
      <c r="H65" s="59"/>
      <c r="I65" s="59"/>
      <c r="J65" s="59"/>
      <c r="K65" s="59"/>
      <c r="L65" s="17"/>
    </row>
    <row r="66" spans="2:12" x14ac:dyDescent="0.2">
      <c r="B66" s="11"/>
      <c r="L66" s="11"/>
    </row>
    <row r="67" spans="2:12" x14ac:dyDescent="0.2">
      <c r="B67" s="11"/>
      <c r="L67" s="11"/>
    </row>
    <row r="68" spans="2:12" x14ac:dyDescent="0.2">
      <c r="B68" s="11"/>
      <c r="L68" s="11"/>
    </row>
    <row r="69" spans="2:12" x14ac:dyDescent="0.2">
      <c r="B69" s="11"/>
      <c r="L69" s="11"/>
    </row>
    <row r="70" spans="2:12" x14ac:dyDescent="0.2">
      <c r="B70" s="11"/>
      <c r="L70" s="11"/>
    </row>
    <row r="71" spans="2:12" x14ac:dyDescent="0.2">
      <c r="B71" s="11"/>
      <c r="L71" s="11"/>
    </row>
    <row r="72" spans="2:12" x14ac:dyDescent="0.2">
      <c r="B72" s="11"/>
      <c r="L72" s="11"/>
    </row>
    <row r="73" spans="2:12" x14ac:dyDescent="0.2">
      <c r="B73" s="11"/>
      <c r="L73" s="11"/>
    </row>
    <row r="74" spans="2:12" x14ac:dyDescent="0.2">
      <c r="B74" s="11"/>
      <c r="L74" s="11"/>
    </row>
    <row r="75" spans="2:12" x14ac:dyDescent="0.2">
      <c r="B75" s="11"/>
      <c r="L75" s="11"/>
    </row>
    <row r="76" spans="2:12" s="1" customFormat="1" ht="12.75" x14ac:dyDescent="0.2">
      <c r="B76" s="17"/>
      <c r="D76" s="60" t="s">
        <v>36</v>
      </c>
      <c r="E76" s="61"/>
      <c r="F76" s="62" t="s">
        <v>37</v>
      </c>
      <c r="G76" s="60" t="s">
        <v>36</v>
      </c>
      <c r="H76" s="61"/>
      <c r="I76" s="61"/>
      <c r="J76" s="63" t="s">
        <v>37</v>
      </c>
      <c r="K76" s="61"/>
      <c r="L76" s="17"/>
    </row>
    <row r="77" spans="2:12" s="1" customFormat="1" ht="14.45" customHeight="1" x14ac:dyDescent="0.2">
      <c r="B77" s="18"/>
      <c r="C77" s="19"/>
      <c r="D77" s="19"/>
      <c r="E77" s="19"/>
      <c r="F77" s="19"/>
      <c r="G77" s="19"/>
      <c r="H77" s="19"/>
      <c r="I77" s="19"/>
      <c r="J77" s="19"/>
      <c r="K77" s="19"/>
      <c r="L77" s="17"/>
    </row>
    <row r="81" spans="2:47" s="1" customFormat="1" ht="6.95" customHeight="1" x14ac:dyDescent="0.2">
      <c r="B81" s="20"/>
      <c r="C81" s="21"/>
      <c r="D81" s="21"/>
      <c r="E81" s="21"/>
      <c r="F81" s="21"/>
      <c r="G81" s="21"/>
      <c r="H81" s="21"/>
      <c r="I81" s="21"/>
      <c r="J81" s="21"/>
      <c r="K81" s="21"/>
      <c r="L81" s="17"/>
    </row>
    <row r="82" spans="2:47" s="1" customFormat="1" ht="24.95" customHeight="1" x14ac:dyDescent="0.2">
      <c r="B82" s="17"/>
      <c r="C82" s="12" t="s">
        <v>57</v>
      </c>
      <c r="L82" s="17"/>
    </row>
    <row r="83" spans="2:47" s="1" customFormat="1" ht="6.95" customHeight="1" x14ac:dyDescent="0.2">
      <c r="B83" s="17"/>
      <c r="L83" s="17"/>
    </row>
    <row r="84" spans="2:47" s="1" customFormat="1" ht="12" customHeight="1" x14ac:dyDescent="0.2">
      <c r="B84" s="17"/>
      <c r="C84" s="14" t="s">
        <v>4</v>
      </c>
      <c r="L84" s="17"/>
    </row>
    <row r="85" spans="2:47" s="1" customFormat="1" ht="16.5" customHeight="1" x14ac:dyDescent="0.2">
      <c r="B85" s="17"/>
      <c r="E85" s="164" t="e">
        <f>E7</f>
        <v>#REF!</v>
      </c>
      <c r="F85" s="165"/>
      <c r="G85" s="165"/>
      <c r="H85" s="165"/>
      <c r="L85" s="17"/>
    </row>
    <row r="86" spans="2:47" s="1" customFormat="1" ht="12" customHeight="1" x14ac:dyDescent="0.2">
      <c r="B86" s="17"/>
      <c r="C86" s="14" t="s">
        <v>55</v>
      </c>
      <c r="L86" s="17"/>
    </row>
    <row r="87" spans="2:47" s="1" customFormat="1" ht="30" customHeight="1" x14ac:dyDescent="0.2">
      <c r="B87" s="17"/>
      <c r="E87" s="166" t="str">
        <f>E9</f>
        <v>09 - Strecha 7 hala - oprava fasady veže a výmena krytiny</v>
      </c>
      <c r="F87" s="167"/>
      <c r="G87" s="167"/>
      <c r="H87" s="167"/>
      <c r="L87" s="17"/>
    </row>
    <row r="88" spans="2:47" s="1" customFormat="1" ht="6.95" customHeight="1" x14ac:dyDescent="0.2">
      <c r="B88" s="17"/>
      <c r="L88" s="17"/>
    </row>
    <row r="89" spans="2:47" s="1" customFormat="1" ht="12" customHeight="1" x14ac:dyDescent="0.2">
      <c r="B89" s="17"/>
      <c r="C89" s="14" t="s">
        <v>7</v>
      </c>
      <c r="F89" s="13" t="str">
        <f>F12</f>
        <v>Bratislava</v>
      </c>
      <c r="I89" s="14" t="s">
        <v>9</v>
      </c>
      <c r="J89" s="22" t="e">
        <f>IF(J12="","",J12)</f>
        <v>#REF!</v>
      </c>
      <c r="L89" s="17"/>
    </row>
    <row r="90" spans="2:47" s="1" customFormat="1" ht="6.95" customHeight="1" x14ac:dyDescent="0.2">
      <c r="B90" s="17"/>
      <c r="L90" s="17"/>
    </row>
    <row r="91" spans="2:47" s="1" customFormat="1" ht="15.2" customHeight="1" x14ac:dyDescent="0.2">
      <c r="B91" s="17"/>
      <c r="C91" s="14" t="s">
        <v>10</v>
      </c>
      <c r="F91" s="13" t="str">
        <f>E15</f>
        <v>Dopravný podnik Bratislava, akciová spoločnosť</v>
      </c>
      <c r="I91" s="14" t="s">
        <v>17</v>
      </c>
      <c r="J91" s="16" t="e">
        <f>E21</f>
        <v>#REF!</v>
      </c>
      <c r="L91" s="17"/>
    </row>
    <row r="92" spans="2:47" s="1" customFormat="1" ht="15.2" customHeight="1" x14ac:dyDescent="0.2">
      <c r="B92" s="17"/>
      <c r="C92" s="14" t="s">
        <v>16</v>
      </c>
      <c r="F92" s="13" t="e">
        <f>IF(E18="","",E18)</f>
        <v>#REF!</v>
      </c>
      <c r="I92" s="14" t="s">
        <v>19</v>
      </c>
      <c r="J92" s="16" t="e">
        <f>E24</f>
        <v>#REF!</v>
      </c>
      <c r="L92" s="17"/>
    </row>
    <row r="93" spans="2:47" s="1" customFormat="1" ht="10.35" customHeight="1" x14ac:dyDescent="0.2">
      <c r="B93" s="17"/>
      <c r="L93" s="17"/>
    </row>
    <row r="94" spans="2:47" s="1" customFormat="1" ht="29.25" customHeight="1" x14ac:dyDescent="0.2">
      <c r="B94" s="17"/>
      <c r="C94" s="64" t="s">
        <v>58</v>
      </c>
      <c r="D94" s="35"/>
      <c r="E94" s="35"/>
      <c r="F94" s="35"/>
      <c r="G94" s="35"/>
      <c r="H94" s="35"/>
      <c r="I94" s="35"/>
      <c r="J94" s="65" t="s">
        <v>59</v>
      </c>
      <c r="K94" s="35"/>
      <c r="L94" s="17"/>
    </row>
    <row r="95" spans="2:47" s="1" customFormat="1" ht="10.35" customHeight="1" x14ac:dyDescent="0.2">
      <c r="B95" s="17"/>
      <c r="L95" s="17"/>
    </row>
    <row r="96" spans="2:47" s="1" customFormat="1" ht="22.9" customHeight="1" x14ac:dyDescent="0.2">
      <c r="B96" s="17"/>
      <c r="C96" s="66" t="s">
        <v>60</v>
      </c>
      <c r="J96" s="30">
        <f>J141</f>
        <v>0</v>
      </c>
      <c r="L96" s="17"/>
      <c r="AU96" s="10" t="s">
        <v>61</v>
      </c>
    </row>
    <row r="97" spans="2:12" s="3" customFormat="1" ht="24.95" customHeight="1" x14ac:dyDescent="0.2">
      <c r="B97" s="67"/>
      <c r="D97" s="68" t="s">
        <v>62</v>
      </c>
      <c r="E97" s="69"/>
      <c r="F97" s="69"/>
      <c r="G97" s="69"/>
      <c r="H97" s="69"/>
      <c r="I97" s="69"/>
      <c r="J97" s="70">
        <f>J142</f>
        <v>0</v>
      </c>
      <c r="L97" s="67"/>
    </row>
    <row r="98" spans="2:12" s="4" customFormat="1" ht="19.899999999999999" customHeight="1" x14ac:dyDescent="0.2">
      <c r="B98" s="71"/>
      <c r="D98" s="72" t="s">
        <v>335</v>
      </c>
      <c r="E98" s="73"/>
      <c r="F98" s="73"/>
      <c r="G98" s="73"/>
      <c r="H98" s="73"/>
      <c r="I98" s="73"/>
      <c r="J98" s="74">
        <f>J143</f>
        <v>0</v>
      </c>
      <c r="L98" s="71"/>
    </row>
    <row r="99" spans="2:12" s="4" customFormat="1" ht="19.899999999999999" customHeight="1" x14ac:dyDescent="0.2">
      <c r="B99" s="71"/>
      <c r="D99" s="72" t="s">
        <v>63</v>
      </c>
      <c r="E99" s="73"/>
      <c r="F99" s="73"/>
      <c r="G99" s="73"/>
      <c r="H99" s="73"/>
      <c r="I99" s="73"/>
      <c r="J99" s="74">
        <f>J162</f>
        <v>0</v>
      </c>
      <c r="L99" s="71"/>
    </row>
    <row r="100" spans="2:12" s="4" customFormat="1" ht="19.899999999999999" customHeight="1" x14ac:dyDescent="0.2">
      <c r="B100" s="71"/>
      <c r="D100" s="72" t="s">
        <v>64</v>
      </c>
      <c r="E100" s="73"/>
      <c r="F100" s="73"/>
      <c r="G100" s="73"/>
      <c r="H100" s="73"/>
      <c r="I100" s="73"/>
      <c r="J100" s="74">
        <f>J198</f>
        <v>0</v>
      </c>
      <c r="L100" s="71"/>
    </row>
    <row r="101" spans="2:12" s="3" customFormat="1" ht="24.95" customHeight="1" x14ac:dyDescent="0.2">
      <c r="B101" s="67"/>
      <c r="D101" s="68" t="s">
        <v>158</v>
      </c>
      <c r="E101" s="69"/>
      <c r="F101" s="69"/>
      <c r="G101" s="69"/>
      <c r="H101" s="69"/>
      <c r="I101" s="69"/>
      <c r="J101" s="70">
        <f>J200</f>
        <v>0</v>
      </c>
      <c r="L101" s="67"/>
    </row>
    <row r="102" spans="2:12" s="4" customFormat="1" ht="19.899999999999999" customHeight="1" x14ac:dyDescent="0.2">
      <c r="B102" s="71"/>
      <c r="D102" s="72" t="s">
        <v>161</v>
      </c>
      <c r="E102" s="73"/>
      <c r="F102" s="73"/>
      <c r="G102" s="73"/>
      <c r="H102" s="73"/>
      <c r="I102" s="73"/>
      <c r="J102" s="74">
        <f>J201</f>
        <v>0</v>
      </c>
      <c r="L102" s="71"/>
    </row>
    <row r="103" spans="2:12" s="4" customFormat="1" ht="19.899999999999999" customHeight="1" x14ac:dyDescent="0.2">
      <c r="B103" s="71"/>
      <c r="D103" s="72" t="s">
        <v>162</v>
      </c>
      <c r="E103" s="73"/>
      <c r="F103" s="73"/>
      <c r="G103" s="73"/>
      <c r="H103" s="73"/>
      <c r="I103" s="73"/>
      <c r="J103" s="74">
        <f>J208</f>
        <v>0</v>
      </c>
      <c r="L103" s="71"/>
    </row>
    <row r="104" spans="2:12" s="4" customFormat="1" ht="19.899999999999999" customHeight="1" x14ac:dyDescent="0.2">
      <c r="B104" s="71"/>
      <c r="D104" s="72" t="s">
        <v>614</v>
      </c>
      <c r="E104" s="73"/>
      <c r="F104" s="73"/>
      <c r="G104" s="73"/>
      <c r="H104" s="73"/>
      <c r="I104" s="73"/>
      <c r="J104" s="74">
        <f>J219</f>
        <v>0</v>
      </c>
      <c r="L104" s="71"/>
    </row>
    <row r="105" spans="2:12" s="4" customFormat="1" ht="19.899999999999999" customHeight="1" x14ac:dyDescent="0.2">
      <c r="B105" s="71"/>
      <c r="D105" s="72" t="s">
        <v>615</v>
      </c>
      <c r="E105" s="73"/>
      <c r="F105" s="73"/>
      <c r="G105" s="73"/>
      <c r="H105" s="73"/>
      <c r="I105" s="73"/>
      <c r="J105" s="74">
        <f>J223</f>
        <v>0</v>
      </c>
      <c r="L105" s="71"/>
    </row>
    <row r="106" spans="2:12" s="3" customFormat="1" ht="24.95" customHeight="1" x14ac:dyDescent="0.2">
      <c r="B106" s="67"/>
      <c r="D106" s="68" t="s">
        <v>163</v>
      </c>
      <c r="E106" s="69"/>
      <c r="F106" s="69"/>
      <c r="G106" s="69"/>
      <c r="H106" s="69"/>
      <c r="I106" s="69"/>
      <c r="J106" s="70">
        <f>J237</f>
        <v>0</v>
      </c>
      <c r="L106" s="67"/>
    </row>
    <row r="107" spans="2:12" s="4" customFormat="1" ht="19.899999999999999" customHeight="1" x14ac:dyDescent="0.2">
      <c r="B107" s="71"/>
      <c r="D107" s="72" t="s">
        <v>164</v>
      </c>
      <c r="E107" s="73"/>
      <c r="F107" s="73"/>
      <c r="G107" s="73"/>
      <c r="H107" s="73"/>
      <c r="I107" s="73"/>
      <c r="J107" s="74">
        <f>J238</f>
        <v>0</v>
      </c>
      <c r="L107" s="71"/>
    </row>
    <row r="108" spans="2:12" s="4" customFormat="1" ht="19.899999999999999" customHeight="1" x14ac:dyDescent="0.2">
      <c r="B108" s="71"/>
      <c r="D108" s="72" t="s">
        <v>165</v>
      </c>
      <c r="E108" s="73"/>
      <c r="F108" s="73"/>
      <c r="G108" s="73"/>
      <c r="H108" s="73"/>
      <c r="I108" s="73"/>
      <c r="J108" s="74">
        <f>J263</f>
        <v>0</v>
      </c>
      <c r="L108" s="71"/>
    </row>
    <row r="109" spans="2:12" s="3" customFormat="1" ht="24.95" customHeight="1" x14ac:dyDescent="0.2">
      <c r="B109" s="67"/>
      <c r="D109" s="68" t="s">
        <v>166</v>
      </c>
      <c r="E109" s="69"/>
      <c r="F109" s="69"/>
      <c r="G109" s="69"/>
      <c r="H109" s="69"/>
      <c r="I109" s="69"/>
      <c r="J109" s="70">
        <f>J265</f>
        <v>0</v>
      </c>
      <c r="L109" s="67"/>
    </row>
    <row r="110" spans="2:12" s="3" customFormat="1" ht="24.95" customHeight="1" x14ac:dyDescent="0.2">
      <c r="B110" s="67"/>
      <c r="D110" s="68" t="s">
        <v>65</v>
      </c>
      <c r="E110" s="69"/>
      <c r="F110" s="69"/>
      <c r="G110" s="69"/>
      <c r="H110" s="69"/>
      <c r="I110" s="69"/>
      <c r="J110" s="70">
        <f>J269</f>
        <v>0</v>
      </c>
      <c r="L110" s="67"/>
    </row>
    <row r="111" spans="2:12" s="3" customFormat="1" ht="21.75" customHeight="1" x14ac:dyDescent="0.2">
      <c r="B111" s="67"/>
      <c r="D111" s="75" t="s">
        <v>66</v>
      </c>
      <c r="J111" s="76">
        <f>J275</f>
        <v>0</v>
      </c>
      <c r="L111" s="67"/>
    </row>
    <row r="112" spans="2:12" s="1" customFormat="1" ht="21.75" customHeight="1" x14ac:dyDescent="0.2">
      <c r="B112" s="17"/>
      <c r="L112" s="17"/>
    </row>
    <row r="113" spans="2:65" s="1" customFormat="1" ht="6.95" customHeight="1" x14ac:dyDescent="0.2">
      <c r="B113" s="17"/>
      <c r="L113" s="17"/>
    </row>
    <row r="114" spans="2:65" s="1" customFormat="1" ht="29.25" customHeight="1" x14ac:dyDescent="0.2">
      <c r="B114" s="17"/>
      <c r="C114" s="66" t="s">
        <v>67</v>
      </c>
      <c r="J114" s="77">
        <f>ROUND(J115 + J116 + J117 + J118 + J119 + J120,2)</f>
        <v>0</v>
      </c>
      <c r="L114" s="17"/>
      <c r="N114" s="78" t="s">
        <v>25</v>
      </c>
    </row>
    <row r="115" spans="2:65" s="1" customFormat="1" ht="18" customHeight="1" x14ac:dyDescent="0.2">
      <c r="B115" s="17"/>
      <c r="D115" s="162" t="s">
        <v>68</v>
      </c>
      <c r="E115" s="163"/>
      <c r="F115" s="163"/>
      <c r="J115" s="32">
        <v>0</v>
      </c>
      <c r="L115" s="79"/>
      <c r="M115" s="80"/>
      <c r="N115" s="81" t="s">
        <v>27</v>
      </c>
      <c r="O115" s="80"/>
      <c r="P115" s="80"/>
      <c r="Q115" s="80"/>
      <c r="R115" s="80"/>
      <c r="S115" s="80"/>
      <c r="T115" s="80"/>
      <c r="U115" s="80"/>
      <c r="V115" s="80"/>
      <c r="W115" s="80"/>
      <c r="X115" s="80"/>
      <c r="Y115" s="80"/>
      <c r="Z115" s="80"/>
      <c r="AA115" s="80"/>
      <c r="AB115" s="80"/>
      <c r="AC115" s="80"/>
      <c r="AD115" s="80"/>
      <c r="AE115" s="80"/>
      <c r="AF115" s="80"/>
      <c r="AG115" s="80"/>
      <c r="AH115" s="80"/>
      <c r="AI115" s="80"/>
      <c r="AJ115" s="80"/>
      <c r="AK115" s="80"/>
      <c r="AL115" s="80"/>
      <c r="AM115" s="80"/>
      <c r="AN115" s="80"/>
      <c r="AO115" s="80"/>
      <c r="AP115" s="80"/>
      <c r="AQ115" s="80"/>
      <c r="AR115" s="80"/>
      <c r="AS115" s="80"/>
      <c r="AT115" s="80"/>
      <c r="AU115" s="80"/>
      <c r="AV115" s="80"/>
      <c r="AW115" s="80"/>
      <c r="AX115" s="80"/>
      <c r="AY115" s="82" t="s">
        <v>69</v>
      </c>
      <c r="AZ115" s="80"/>
      <c r="BA115" s="80"/>
      <c r="BB115" s="80"/>
      <c r="BC115" s="80"/>
      <c r="BD115" s="80"/>
      <c r="BE115" s="83">
        <f t="shared" ref="BE115:BE120" si="0">IF(N115="základná",J115,0)</f>
        <v>0</v>
      </c>
      <c r="BF115" s="83">
        <f t="shared" ref="BF115:BF120" si="1">IF(N115="znížená",J115,0)</f>
        <v>0</v>
      </c>
      <c r="BG115" s="83">
        <f t="shared" ref="BG115:BG120" si="2">IF(N115="zákl. prenesená",J115,0)</f>
        <v>0</v>
      </c>
      <c r="BH115" s="83">
        <f t="shared" ref="BH115:BH120" si="3">IF(N115="zníž. prenesená",J115,0)</f>
        <v>0</v>
      </c>
      <c r="BI115" s="83">
        <f t="shared" ref="BI115:BI120" si="4">IF(N115="nulová",J115,0)</f>
        <v>0</v>
      </c>
      <c r="BJ115" s="82" t="s">
        <v>46</v>
      </c>
      <c r="BK115" s="80"/>
      <c r="BL115" s="80"/>
      <c r="BM115" s="80"/>
    </row>
    <row r="116" spans="2:65" s="1" customFormat="1" ht="18" customHeight="1" x14ac:dyDescent="0.2">
      <c r="B116" s="17"/>
      <c r="D116" s="162" t="s">
        <v>70</v>
      </c>
      <c r="E116" s="163"/>
      <c r="F116" s="163"/>
      <c r="J116" s="32">
        <v>0</v>
      </c>
      <c r="L116" s="79"/>
      <c r="M116" s="80"/>
      <c r="N116" s="81" t="s">
        <v>27</v>
      </c>
      <c r="O116" s="80"/>
      <c r="P116" s="80"/>
      <c r="Q116" s="80"/>
      <c r="R116" s="80"/>
      <c r="S116" s="80"/>
      <c r="T116" s="80"/>
      <c r="U116" s="80"/>
      <c r="V116" s="80"/>
      <c r="W116" s="80"/>
      <c r="X116" s="80"/>
      <c r="Y116" s="80"/>
      <c r="Z116" s="80"/>
      <c r="AA116" s="80"/>
      <c r="AB116" s="80"/>
      <c r="AC116" s="80"/>
      <c r="AD116" s="80"/>
      <c r="AE116" s="80"/>
      <c r="AF116" s="80"/>
      <c r="AG116" s="80"/>
      <c r="AH116" s="80"/>
      <c r="AI116" s="80"/>
      <c r="AJ116" s="80"/>
      <c r="AK116" s="80"/>
      <c r="AL116" s="80"/>
      <c r="AM116" s="80"/>
      <c r="AN116" s="80"/>
      <c r="AO116" s="80"/>
      <c r="AP116" s="80"/>
      <c r="AQ116" s="80"/>
      <c r="AR116" s="80"/>
      <c r="AS116" s="80"/>
      <c r="AT116" s="80"/>
      <c r="AU116" s="80"/>
      <c r="AV116" s="80"/>
      <c r="AW116" s="80"/>
      <c r="AX116" s="80"/>
      <c r="AY116" s="82" t="s">
        <v>69</v>
      </c>
      <c r="AZ116" s="80"/>
      <c r="BA116" s="80"/>
      <c r="BB116" s="80"/>
      <c r="BC116" s="80"/>
      <c r="BD116" s="80"/>
      <c r="BE116" s="83">
        <f t="shared" si="0"/>
        <v>0</v>
      </c>
      <c r="BF116" s="83">
        <f t="shared" si="1"/>
        <v>0</v>
      </c>
      <c r="BG116" s="83">
        <f t="shared" si="2"/>
        <v>0</v>
      </c>
      <c r="BH116" s="83">
        <f t="shared" si="3"/>
        <v>0</v>
      </c>
      <c r="BI116" s="83">
        <f t="shared" si="4"/>
        <v>0</v>
      </c>
      <c r="BJ116" s="82" t="s">
        <v>46</v>
      </c>
      <c r="BK116" s="80"/>
      <c r="BL116" s="80"/>
      <c r="BM116" s="80"/>
    </row>
    <row r="117" spans="2:65" s="1" customFormat="1" ht="18" customHeight="1" x14ac:dyDescent="0.2">
      <c r="B117" s="17"/>
      <c r="D117" s="162" t="s">
        <v>71</v>
      </c>
      <c r="E117" s="163"/>
      <c r="F117" s="163"/>
      <c r="J117" s="32">
        <v>0</v>
      </c>
      <c r="L117" s="79"/>
      <c r="M117" s="80"/>
      <c r="N117" s="81" t="s">
        <v>27</v>
      </c>
      <c r="O117" s="80"/>
      <c r="P117" s="80"/>
      <c r="Q117" s="80"/>
      <c r="R117" s="80"/>
      <c r="S117" s="80"/>
      <c r="T117" s="80"/>
      <c r="U117" s="80"/>
      <c r="V117" s="80"/>
      <c r="W117" s="80"/>
      <c r="X117" s="80"/>
      <c r="Y117" s="80"/>
      <c r="Z117" s="80"/>
      <c r="AA117" s="80"/>
      <c r="AB117" s="80"/>
      <c r="AC117" s="80"/>
      <c r="AD117" s="80"/>
      <c r="AE117" s="80"/>
      <c r="AF117" s="80"/>
      <c r="AG117" s="80"/>
      <c r="AH117" s="80"/>
      <c r="AI117" s="80"/>
      <c r="AJ117" s="80"/>
      <c r="AK117" s="80"/>
      <c r="AL117" s="80"/>
      <c r="AM117" s="80"/>
      <c r="AN117" s="80"/>
      <c r="AO117" s="80"/>
      <c r="AP117" s="80"/>
      <c r="AQ117" s="80"/>
      <c r="AR117" s="80"/>
      <c r="AS117" s="80"/>
      <c r="AT117" s="80"/>
      <c r="AU117" s="80"/>
      <c r="AV117" s="80"/>
      <c r="AW117" s="80"/>
      <c r="AX117" s="80"/>
      <c r="AY117" s="82" t="s">
        <v>69</v>
      </c>
      <c r="AZ117" s="80"/>
      <c r="BA117" s="80"/>
      <c r="BB117" s="80"/>
      <c r="BC117" s="80"/>
      <c r="BD117" s="80"/>
      <c r="BE117" s="83">
        <f t="shared" si="0"/>
        <v>0</v>
      </c>
      <c r="BF117" s="83">
        <f t="shared" si="1"/>
        <v>0</v>
      </c>
      <c r="BG117" s="83">
        <f t="shared" si="2"/>
        <v>0</v>
      </c>
      <c r="BH117" s="83">
        <f t="shared" si="3"/>
        <v>0</v>
      </c>
      <c r="BI117" s="83">
        <f t="shared" si="4"/>
        <v>0</v>
      </c>
      <c r="BJ117" s="82" t="s">
        <v>46</v>
      </c>
      <c r="BK117" s="80"/>
      <c r="BL117" s="80"/>
      <c r="BM117" s="80"/>
    </row>
    <row r="118" spans="2:65" s="1" customFormat="1" ht="18" customHeight="1" x14ac:dyDescent="0.2">
      <c r="B118" s="17"/>
      <c r="D118" s="162" t="s">
        <v>72</v>
      </c>
      <c r="E118" s="163"/>
      <c r="F118" s="163"/>
      <c r="J118" s="32">
        <v>0</v>
      </c>
      <c r="L118" s="79"/>
      <c r="M118" s="80"/>
      <c r="N118" s="81" t="s">
        <v>27</v>
      </c>
      <c r="O118" s="80"/>
      <c r="P118" s="80"/>
      <c r="Q118" s="80"/>
      <c r="R118" s="80"/>
      <c r="S118" s="80"/>
      <c r="T118" s="80"/>
      <c r="U118" s="80"/>
      <c r="V118" s="80"/>
      <c r="W118" s="80"/>
      <c r="X118" s="80"/>
      <c r="Y118" s="80"/>
      <c r="Z118" s="80"/>
      <c r="AA118" s="80"/>
      <c r="AB118" s="80"/>
      <c r="AC118" s="80"/>
      <c r="AD118" s="80"/>
      <c r="AE118" s="80"/>
      <c r="AF118" s="80"/>
      <c r="AG118" s="80"/>
      <c r="AH118" s="80"/>
      <c r="AI118" s="80"/>
      <c r="AJ118" s="80"/>
      <c r="AK118" s="80"/>
      <c r="AL118" s="80"/>
      <c r="AM118" s="80"/>
      <c r="AN118" s="80"/>
      <c r="AO118" s="80"/>
      <c r="AP118" s="80"/>
      <c r="AQ118" s="80"/>
      <c r="AR118" s="80"/>
      <c r="AS118" s="80"/>
      <c r="AT118" s="80"/>
      <c r="AU118" s="80"/>
      <c r="AV118" s="80"/>
      <c r="AW118" s="80"/>
      <c r="AX118" s="80"/>
      <c r="AY118" s="82" t="s">
        <v>69</v>
      </c>
      <c r="AZ118" s="80"/>
      <c r="BA118" s="80"/>
      <c r="BB118" s="80"/>
      <c r="BC118" s="80"/>
      <c r="BD118" s="80"/>
      <c r="BE118" s="83">
        <f t="shared" si="0"/>
        <v>0</v>
      </c>
      <c r="BF118" s="83">
        <f t="shared" si="1"/>
        <v>0</v>
      </c>
      <c r="BG118" s="83">
        <f t="shared" si="2"/>
        <v>0</v>
      </c>
      <c r="BH118" s="83">
        <f t="shared" si="3"/>
        <v>0</v>
      </c>
      <c r="BI118" s="83">
        <f t="shared" si="4"/>
        <v>0</v>
      </c>
      <c r="BJ118" s="82" t="s">
        <v>46</v>
      </c>
      <c r="BK118" s="80"/>
      <c r="BL118" s="80"/>
      <c r="BM118" s="80"/>
    </row>
    <row r="119" spans="2:65" s="1" customFormat="1" ht="18" customHeight="1" x14ac:dyDescent="0.2">
      <c r="B119" s="17"/>
      <c r="D119" s="162" t="s">
        <v>73</v>
      </c>
      <c r="E119" s="163"/>
      <c r="F119" s="163"/>
      <c r="J119" s="32">
        <v>0</v>
      </c>
      <c r="L119" s="79"/>
      <c r="M119" s="80"/>
      <c r="N119" s="81" t="s">
        <v>27</v>
      </c>
      <c r="O119" s="80"/>
      <c r="P119" s="80"/>
      <c r="Q119" s="80"/>
      <c r="R119" s="80"/>
      <c r="S119" s="80"/>
      <c r="T119" s="80"/>
      <c r="U119" s="80"/>
      <c r="V119" s="80"/>
      <c r="W119" s="80"/>
      <c r="X119" s="80"/>
      <c r="Y119" s="80"/>
      <c r="Z119" s="80"/>
      <c r="AA119" s="80"/>
      <c r="AB119" s="80"/>
      <c r="AC119" s="80"/>
      <c r="AD119" s="80"/>
      <c r="AE119" s="80"/>
      <c r="AF119" s="80"/>
      <c r="AG119" s="80"/>
      <c r="AH119" s="80"/>
      <c r="AI119" s="80"/>
      <c r="AJ119" s="80"/>
      <c r="AK119" s="80"/>
      <c r="AL119" s="80"/>
      <c r="AM119" s="80"/>
      <c r="AN119" s="80"/>
      <c r="AO119" s="80"/>
      <c r="AP119" s="80"/>
      <c r="AQ119" s="80"/>
      <c r="AR119" s="80"/>
      <c r="AS119" s="80"/>
      <c r="AT119" s="80"/>
      <c r="AU119" s="80"/>
      <c r="AV119" s="80"/>
      <c r="AW119" s="80"/>
      <c r="AX119" s="80"/>
      <c r="AY119" s="82" t="s">
        <v>69</v>
      </c>
      <c r="AZ119" s="80"/>
      <c r="BA119" s="80"/>
      <c r="BB119" s="80"/>
      <c r="BC119" s="80"/>
      <c r="BD119" s="80"/>
      <c r="BE119" s="83">
        <f t="shared" si="0"/>
        <v>0</v>
      </c>
      <c r="BF119" s="83">
        <f t="shared" si="1"/>
        <v>0</v>
      </c>
      <c r="BG119" s="83">
        <f t="shared" si="2"/>
        <v>0</v>
      </c>
      <c r="BH119" s="83">
        <f t="shared" si="3"/>
        <v>0</v>
      </c>
      <c r="BI119" s="83">
        <f t="shared" si="4"/>
        <v>0</v>
      </c>
      <c r="BJ119" s="82" t="s">
        <v>46</v>
      </c>
      <c r="BK119" s="80"/>
      <c r="BL119" s="80"/>
      <c r="BM119" s="80"/>
    </row>
    <row r="120" spans="2:65" s="1" customFormat="1" ht="18" customHeight="1" x14ac:dyDescent="0.2">
      <c r="B120" s="17"/>
      <c r="D120" s="31" t="s">
        <v>74</v>
      </c>
      <c r="J120" s="32">
        <f>ROUND(J30*T120,2)</f>
        <v>0</v>
      </c>
      <c r="L120" s="79"/>
      <c r="M120" s="80"/>
      <c r="N120" s="81" t="s">
        <v>27</v>
      </c>
      <c r="O120" s="80"/>
      <c r="P120" s="80"/>
      <c r="Q120" s="80"/>
      <c r="R120" s="80"/>
      <c r="S120" s="80"/>
      <c r="T120" s="80"/>
      <c r="U120" s="80"/>
      <c r="V120" s="80"/>
      <c r="W120" s="80"/>
      <c r="X120" s="80"/>
      <c r="Y120" s="80"/>
      <c r="Z120" s="80"/>
      <c r="AA120" s="80"/>
      <c r="AB120" s="80"/>
      <c r="AC120" s="80"/>
      <c r="AD120" s="80"/>
      <c r="AE120" s="80"/>
      <c r="AF120" s="80"/>
      <c r="AG120" s="80"/>
      <c r="AH120" s="80"/>
      <c r="AI120" s="80"/>
      <c r="AJ120" s="80"/>
      <c r="AK120" s="80"/>
      <c r="AL120" s="80"/>
      <c r="AM120" s="80"/>
      <c r="AN120" s="80"/>
      <c r="AO120" s="80"/>
      <c r="AP120" s="80"/>
      <c r="AQ120" s="80"/>
      <c r="AR120" s="80"/>
      <c r="AS120" s="80"/>
      <c r="AT120" s="80"/>
      <c r="AU120" s="80"/>
      <c r="AV120" s="80"/>
      <c r="AW120" s="80"/>
      <c r="AX120" s="80"/>
      <c r="AY120" s="82" t="s">
        <v>75</v>
      </c>
      <c r="AZ120" s="80"/>
      <c r="BA120" s="80"/>
      <c r="BB120" s="80"/>
      <c r="BC120" s="80"/>
      <c r="BD120" s="80"/>
      <c r="BE120" s="83">
        <f t="shared" si="0"/>
        <v>0</v>
      </c>
      <c r="BF120" s="83">
        <f t="shared" si="1"/>
        <v>0</v>
      </c>
      <c r="BG120" s="83">
        <f t="shared" si="2"/>
        <v>0</v>
      </c>
      <c r="BH120" s="83">
        <f t="shared" si="3"/>
        <v>0</v>
      </c>
      <c r="BI120" s="83">
        <f t="shared" si="4"/>
        <v>0</v>
      </c>
      <c r="BJ120" s="82" t="s">
        <v>46</v>
      </c>
      <c r="BK120" s="80"/>
      <c r="BL120" s="80"/>
      <c r="BM120" s="80"/>
    </row>
    <row r="121" spans="2:65" s="1" customFormat="1" x14ac:dyDescent="0.2">
      <c r="B121" s="17"/>
      <c r="L121" s="17"/>
    </row>
    <row r="122" spans="2:65" s="1" customFormat="1" ht="29.25" customHeight="1" x14ac:dyDescent="0.2">
      <c r="B122" s="17"/>
      <c r="C122" s="34" t="s">
        <v>53</v>
      </c>
      <c r="D122" s="35"/>
      <c r="E122" s="35"/>
      <c r="F122" s="35"/>
      <c r="G122" s="35"/>
      <c r="H122" s="35"/>
      <c r="I122" s="35"/>
      <c r="J122" s="36">
        <f>ROUND(J96+J114,2)</f>
        <v>0</v>
      </c>
      <c r="K122" s="35"/>
      <c r="L122" s="17"/>
    </row>
    <row r="123" spans="2:65" s="1" customFormat="1" ht="6.95" customHeight="1" x14ac:dyDescent="0.2">
      <c r="B123" s="18"/>
      <c r="C123" s="19"/>
      <c r="D123" s="19"/>
      <c r="E123" s="19"/>
      <c r="F123" s="19"/>
      <c r="G123" s="19"/>
      <c r="H123" s="19"/>
      <c r="I123" s="19"/>
      <c r="J123" s="19"/>
      <c r="K123" s="19"/>
      <c r="L123" s="17"/>
    </row>
    <row r="127" spans="2:65" s="1" customFormat="1" ht="6.95" customHeight="1" x14ac:dyDescent="0.2">
      <c r="B127" s="20"/>
      <c r="C127" s="21"/>
      <c r="D127" s="21"/>
      <c r="E127" s="21"/>
      <c r="F127" s="21"/>
      <c r="G127" s="21"/>
      <c r="H127" s="21"/>
      <c r="I127" s="21"/>
      <c r="J127" s="21"/>
      <c r="K127" s="21"/>
      <c r="L127" s="17"/>
    </row>
    <row r="128" spans="2:65" s="1" customFormat="1" ht="24.95" customHeight="1" x14ac:dyDescent="0.2">
      <c r="B128" s="17"/>
      <c r="C128" s="12" t="s">
        <v>76</v>
      </c>
      <c r="L128" s="17"/>
    </row>
    <row r="129" spans="2:65" s="1" customFormat="1" ht="6.95" customHeight="1" x14ac:dyDescent="0.2">
      <c r="B129" s="17"/>
      <c r="L129" s="17"/>
    </row>
    <row r="130" spans="2:65" s="1" customFormat="1" ht="12" customHeight="1" x14ac:dyDescent="0.2">
      <c r="B130" s="17"/>
      <c r="C130" s="14" t="s">
        <v>4</v>
      </c>
      <c r="L130" s="17"/>
    </row>
    <row r="131" spans="2:65" s="1" customFormat="1" ht="16.5" customHeight="1" x14ac:dyDescent="0.2">
      <c r="B131" s="17"/>
      <c r="E131" s="164" t="e">
        <f>E7</f>
        <v>#REF!</v>
      </c>
      <c r="F131" s="165"/>
      <c r="G131" s="165"/>
      <c r="H131" s="165"/>
      <c r="L131" s="17"/>
    </row>
    <row r="132" spans="2:65" s="1" customFormat="1" ht="12" customHeight="1" x14ac:dyDescent="0.2">
      <c r="B132" s="17"/>
      <c r="C132" s="14" t="s">
        <v>55</v>
      </c>
      <c r="L132" s="17"/>
    </row>
    <row r="133" spans="2:65" s="1" customFormat="1" ht="30" customHeight="1" x14ac:dyDescent="0.2">
      <c r="B133" s="17"/>
      <c r="E133" s="166" t="str">
        <f>E9</f>
        <v>09 - Strecha 7 hala - oprava fasady veže a výmena krytiny</v>
      </c>
      <c r="F133" s="167"/>
      <c r="G133" s="167"/>
      <c r="H133" s="167"/>
      <c r="L133" s="17"/>
    </row>
    <row r="134" spans="2:65" s="1" customFormat="1" ht="6.95" customHeight="1" x14ac:dyDescent="0.2">
      <c r="B134" s="17"/>
      <c r="L134" s="17"/>
    </row>
    <row r="135" spans="2:65" s="1" customFormat="1" ht="12" customHeight="1" x14ac:dyDescent="0.2">
      <c r="B135" s="17"/>
      <c r="C135" s="14" t="s">
        <v>7</v>
      </c>
      <c r="F135" s="13" t="str">
        <f>F12</f>
        <v>Bratislava</v>
      </c>
      <c r="I135" s="14" t="s">
        <v>9</v>
      </c>
      <c r="J135" s="22" t="e">
        <f>IF(J12="","",J12)</f>
        <v>#REF!</v>
      </c>
      <c r="L135" s="17"/>
    </row>
    <row r="136" spans="2:65" s="1" customFormat="1" ht="6.95" customHeight="1" x14ac:dyDescent="0.2">
      <c r="B136" s="17"/>
      <c r="L136" s="17"/>
    </row>
    <row r="137" spans="2:65" s="1" customFormat="1" ht="15.2" customHeight="1" x14ac:dyDescent="0.2">
      <c r="B137" s="17"/>
      <c r="C137" s="14" t="s">
        <v>10</v>
      </c>
      <c r="F137" s="13" t="str">
        <f>E15</f>
        <v>Dopravný podnik Bratislava, akciová spoločnosť</v>
      </c>
      <c r="I137" s="14" t="s">
        <v>17</v>
      </c>
      <c r="J137" s="16" t="e">
        <f>E21</f>
        <v>#REF!</v>
      </c>
      <c r="L137" s="17"/>
    </row>
    <row r="138" spans="2:65" s="1" customFormat="1" ht="15.2" customHeight="1" x14ac:dyDescent="0.2">
      <c r="B138" s="17"/>
      <c r="C138" s="14" t="s">
        <v>16</v>
      </c>
      <c r="F138" s="13" t="e">
        <f>IF(E18="","",E18)</f>
        <v>#REF!</v>
      </c>
      <c r="I138" s="14" t="s">
        <v>19</v>
      </c>
      <c r="J138" s="16" t="e">
        <f>E24</f>
        <v>#REF!</v>
      </c>
      <c r="L138" s="17"/>
    </row>
    <row r="139" spans="2:65" s="1" customFormat="1" ht="10.35" customHeight="1" x14ac:dyDescent="0.2">
      <c r="B139" s="17"/>
      <c r="L139" s="17"/>
    </row>
    <row r="140" spans="2:65" s="5" customFormat="1" ht="29.25" customHeight="1" x14ac:dyDescent="0.2">
      <c r="B140" s="84"/>
      <c r="C140" s="85" t="s">
        <v>77</v>
      </c>
      <c r="D140" s="86" t="s">
        <v>42</v>
      </c>
      <c r="E140" s="86" t="s">
        <v>40</v>
      </c>
      <c r="F140" s="86" t="s">
        <v>41</v>
      </c>
      <c r="G140" s="86" t="s">
        <v>78</v>
      </c>
      <c r="H140" s="86" t="s">
        <v>79</v>
      </c>
      <c r="I140" s="86" t="s">
        <v>80</v>
      </c>
      <c r="J140" s="87" t="s">
        <v>59</v>
      </c>
      <c r="K140" s="88" t="s">
        <v>81</v>
      </c>
      <c r="L140" s="84"/>
      <c r="M140" s="24" t="s">
        <v>0</v>
      </c>
      <c r="N140" s="25" t="s">
        <v>25</v>
      </c>
      <c r="O140" s="25" t="s">
        <v>82</v>
      </c>
      <c r="P140" s="25" t="s">
        <v>83</v>
      </c>
      <c r="Q140" s="25" t="s">
        <v>84</v>
      </c>
      <c r="R140" s="25" t="s">
        <v>85</v>
      </c>
      <c r="S140" s="25" t="s">
        <v>86</v>
      </c>
      <c r="T140" s="26" t="s">
        <v>87</v>
      </c>
    </row>
    <row r="141" spans="2:65" s="1" customFormat="1" ht="22.9" customHeight="1" x14ac:dyDescent="0.25">
      <c r="B141" s="17"/>
      <c r="C141" s="29" t="s">
        <v>56</v>
      </c>
      <c r="J141" s="89">
        <f>BK141</f>
        <v>0</v>
      </c>
      <c r="L141" s="17"/>
      <c r="M141" s="27"/>
      <c r="N141" s="28"/>
      <c r="O141" s="28"/>
      <c r="P141" s="90">
        <f>P142+P200+P237+P265+P269+P275</f>
        <v>0</v>
      </c>
      <c r="Q141" s="28"/>
      <c r="R141" s="90">
        <f>R142+R200+R237+R265+R269+R275</f>
        <v>11.368846901859998</v>
      </c>
      <c r="S141" s="28"/>
      <c r="T141" s="91">
        <f>T142+T200+T237+T265+T269+T275</f>
        <v>0.49053000000000002</v>
      </c>
      <c r="AT141" s="10" t="s">
        <v>43</v>
      </c>
      <c r="AU141" s="10" t="s">
        <v>61</v>
      </c>
      <c r="BK141" s="92">
        <f>BK142+BK200+BK237+BK265+BK269+BK275</f>
        <v>0</v>
      </c>
    </row>
    <row r="142" spans="2:65" s="6" customFormat="1" ht="25.9" customHeight="1" x14ac:dyDescent="0.2">
      <c r="B142" s="93"/>
      <c r="D142" s="94" t="s">
        <v>43</v>
      </c>
      <c r="E142" s="95" t="s">
        <v>88</v>
      </c>
      <c r="F142" s="95" t="s">
        <v>89</v>
      </c>
      <c r="I142" s="96"/>
      <c r="J142" s="76">
        <f>BK142</f>
        <v>0</v>
      </c>
      <c r="L142" s="93"/>
      <c r="M142" s="97"/>
      <c r="P142" s="98">
        <f>P143+P162+P198</f>
        <v>0</v>
      </c>
      <c r="R142" s="98">
        <f>R143+R162+R198</f>
        <v>10.990409934659999</v>
      </c>
      <c r="T142" s="99">
        <f>T143+T162+T198</f>
        <v>7.2000000000000008E-2</v>
      </c>
      <c r="AR142" s="94" t="s">
        <v>45</v>
      </c>
      <c r="AT142" s="100" t="s">
        <v>43</v>
      </c>
      <c r="AU142" s="100" t="s">
        <v>44</v>
      </c>
      <c r="AY142" s="94" t="s">
        <v>90</v>
      </c>
      <c r="BK142" s="101">
        <f>BK143+BK162+BK198</f>
        <v>0</v>
      </c>
    </row>
    <row r="143" spans="2:65" s="6" customFormat="1" ht="22.9" customHeight="1" x14ac:dyDescent="0.2">
      <c r="B143" s="93"/>
      <c r="D143" s="94" t="s">
        <v>43</v>
      </c>
      <c r="E143" s="102" t="s">
        <v>100</v>
      </c>
      <c r="F143" s="102" t="s">
        <v>336</v>
      </c>
      <c r="I143" s="96"/>
      <c r="J143" s="103">
        <f>BK143</f>
        <v>0</v>
      </c>
      <c r="L143" s="93"/>
      <c r="M143" s="97"/>
      <c r="P143" s="98">
        <f>SUM(P144:P161)</f>
        <v>0</v>
      </c>
      <c r="R143" s="98">
        <f>SUM(R144:R161)</f>
        <v>2.2031903580000001</v>
      </c>
      <c r="T143" s="99">
        <f>SUM(T144:T161)</f>
        <v>0</v>
      </c>
      <c r="AR143" s="94" t="s">
        <v>45</v>
      </c>
      <c r="AT143" s="100" t="s">
        <v>43</v>
      </c>
      <c r="AU143" s="100" t="s">
        <v>45</v>
      </c>
      <c r="AY143" s="94" t="s">
        <v>90</v>
      </c>
      <c r="BK143" s="101">
        <f>SUM(BK144:BK161)</f>
        <v>0</v>
      </c>
    </row>
    <row r="144" spans="2:65" s="1" customFormat="1" ht="24.2" customHeight="1" x14ac:dyDescent="0.2">
      <c r="B144" s="17"/>
      <c r="C144" s="104" t="s">
        <v>45</v>
      </c>
      <c r="D144" s="104" t="s">
        <v>91</v>
      </c>
      <c r="E144" s="105" t="s">
        <v>616</v>
      </c>
      <c r="F144" s="106" t="s">
        <v>617</v>
      </c>
      <c r="G144" s="107" t="s">
        <v>103</v>
      </c>
      <c r="H144" s="108">
        <v>14.4</v>
      </c>
      <c r="I144" s="109"/>
      <c r="J144" s="110">
        <f>ROUND(I144*H144,2)</f>
        <v>0</v>
      </c>
      <c r="K144" s="111"/>
      <c r="L144" s="17"/>
      <c r="M144" s="112" t="s">
        <v>0</v>
      </c>
      <c r="N144" s="78" t="s">
        <v>27</v>
      </c>
      <c r="P144" s="113">
        <f>O144*H144</f>
        <v>0</v>
      </c>
      <c r="Q144" s="113">
        <v>2.7980000000000001E-3</v>
      </c>
      <c r="R144" s="113">
        <f>Q144*H144</f>
        <v>4.0291200000000006E-2</v>
      </c>
      <c r="S144" s="113">
        <v>0</v>
      </c>
      <c r="T144" s="114">
        <f>S144*H144</f>
        <v>0</v>
      </c>
      <c r="AR144" s="115" t="s">
        <v>93</v>
      </c>
      <c r="AT144" s="115" t="s">
        <v>91</v>
      </c>
      <c r="AU144" s="115" t="s">
        <v>46</v>
      </c>
      <c r="AY144" s="10" t="s">
        <v>90</v>
      </c>
      <c r="BE144" s="33">
        <f>IF(N144="základná",J144,0)</f>
        <v>0</v>
      </c>
      <c r="BF144" s="33">
        <f>IF(N144="znížená",J144,0)</f>
        <v>0</v>
      </c>
      <c r="BG144" s="33">
        <f>IF(N144="zákl. prenesená",J144,0)</f>
        <v>0</v>
      </c>
      <c r="BH144" s="33">
        <f>IF(N144="zníž. prenesená",J144,0)</f>
        <v>0</v>
      </c>
      <c r="BI144" s="33">
        <f>IF(N144="nulová",J144,0)</f>
        <v>0</v>
      </c>
      <c r="BJ144" s="10" t="s">
        <v>46</v>
      </c>
      <c r="BK144" s="33">
        <f>ROUND(I144*H144,2)</f>
        <v>0</v>
      </c>
      <c r="BL144" s="10" t="s">
        <v>93</v>
      </c>
      <c r="BM144" s="115" t="s">
        <v>618</v>
      </c>
    </row>
    <row r="145" spans="2:65" s="7" customFormat="1" x14ac:dyDescent="0.2">
      <c r="B145" s="127"/>
      <c r="D145" s="128" t="s">
        <v>120</v>
      </c>
      <c r="E145" s="134" t="s">
        <v>0</v>
      </c>
      <c r="F145" s="129" t="s">
        <v>619</v>
      </c>
      <c r="H145" s="130">
        <v>9.6</v>
      </c>
      <c r="I145" s="131"/>
      <c r="L145" s="127"/>
      <c r="M145" s="132"/>
      <c r="T145" s="133"/>
      <c r="AT145" s="134" t="s">
        <v>120</v>
      </c>
      <c r="AU145" s="134" t="s">
        <v>46</v>
      </c>
      <c r="AV145" s="7" t="s">
        <v>46</v>
      </c>
      <c r="AW145" s="7" t="s">
        <v>18</v>
      </c>
      <c r="AX145" s="7" t="s">
        <v>44</v>
      </c>
      <c r="AY145" s="134" t="s">
        <v>90</v>
      </c>
    </row>
    <row r="146" spans="2:65" s="7" customFormat="1" x14ac:dyDescent="0.2">
      <c r="B146" s="127"/>
      <c r="D146" s="128" t="s">
        <v>120</v>
      </c>
      <c r="E146" s="134" t="s">
        <v>0</v>
      </c>
      <c r="F146" s="129" t="s">
        <v>620</v>
      </c>
      <c r="H146" s="130">
        <v>4.8</v>
      </c>
      <c r="I146" s="131"/>
      <c r="L146" s="127"/>
      <c r="M146" s="132"/>
      <c r="T146" s="133"/>
      <c r="AT146" s="134" t="s">
        <v>120</v>
      </c>
      <c r="AU146" s="134" t="s">
        <v>46</v>
      </c>
      <c r="AV146" s="7" t="s">
        <v>46</v>
      </c>
      <c r="AW146" s="7" t="s">
        <v>18</v>
      </c>
      <c r="AX146" s="7" t="s">
        <v>44</v>
      </c>
      <c r="AY146" s="134" t="s">
        <v>90</v>
      </c>
    </row>
    <row r="147" spans="2:65" s="8" customFormat="1" x14ac:dyDescent="0.2">
      <c r="B147" s="149"/>
      <c r="D147" s="128" t="s">
        <v>120</v>
      </c>
      <c r="E147" s="150" t="s">
        <v>0</v>
      </c>
      <c r="F147" s="151" t="s">
        <v>179</v>
      </c>
      <c r="H147" s="152">
        <v>14.4</v>
      </c>
      <c r="I147" s="153"/>
      <c r="L147" s="149"/>
      <c r="M147" s="154"/>
      <c r="T147" s="155"/>
      <c r="AT147" s="150" t="s">
        <v>120</v>
      </c>
      <c r="AU147" s="150" t="s">
        <v>46</v>
      </c>
      <c r="AV147" s="8" t="s">
        <v>93</v>
      </c>
      <c r="AW147" s="8" t="s">
        <v>18</v>
      </c>
      <c r="AX147" s="8" t="s">
        <v>45</v>
      </c>
      <c r="AY147" s="150" t="s">
        <v>90</v>
      </c>
    </row>
    <row r="148" spans="2:65" s="1" customFormat="1" ht="37.9" customHeight="1" x14ac:dyDescent="0.2">
      <c r="B148" s="17"/>
      <c r="C148" s="104" t="s">
        <v>46</v>
      </c>
      <c r="D148" s="104" t="s">
        <v>91</v>
      </c>
      <c r="E148" s="105" t="s">
        <v>621</v>
      </c>
      <c r="F148" s="106" t="s">
        <v>622</v>
      </c>
      <c r="G148" s="107" t="s">
        <v>92</v>
      </c>
      <c r="H148" s="108">
        <v>3.6</v>
      </c>
      <c r="I148" s="109"/>
      <c r="J148" s="110">
        <f>ROUND(I148*H148,2)</f>
        <v>0</v>
      </c>
      <c r="K148" s="111"/>
      <c r="L148" s="17"/>
      <c r="M148" s="112" t="s">
        <v>0</v>
      </c>
      <c r="N148" s="78" t="s">
        <v>27</v>
      </c>
      <c r="P148" s="113">
        <f>O148*H148</f>
        <v>0</v>
      </c>
      <c r="Q148" s="113">
        <v>1.9236000000000001E-4</v>
      </c>
      <c r="R148" s="113">
        <f>Q148*H148</f>
        <v>6.9249600000000002E-4</v>
      </c>
      <c r="S148" s="113">
        <v>0</v>
      </c>
      <c r="T148" s="114">
        <f>S148*H148</f>
        <v>0</v>
      </c>
      <c r="AR148" s="115" t="s">
        <v>93</v>
      </c>
      <c r="AT148" s="115" t="s">
        <v>91</v>
      </c>
      <c r="AU148" s="115" t="s">
        <v>46</v>
      </c>
      <c r="AY148" s="10" t="s">
        <v>90</v>
      </c>
      <c r="BE148" s="33">
        <f>IF(N148="základná",J148,0)</f>
        <v>0</v>
      </c>
      <c r="BF148" s="33">
        <f>IF(N148="znížená",J148,0)</f>
        <v>0</v>
      </c>
      <c r="BG148" s="33">
        <f>IF(N148="zákl. prenesená",J148,0)</f>
        <v>0</v>
      </c>
      <c r="BH148" s="33">
        <f>IF(N148="zníž. prenesená",J148,0)</f>
        <v>0</v>
      </c>
      <c r="BI148" s="33">
        <f>IF(N148="nulová",J148,0)</f>
        <v>0</v>
      </c>
      <c r="BJ148" s="10" t="s">
        <v>46</v>
      </c>
      <c r="BK148" s="33">
        <f>ROUND(I148*H148,2)</f>
        <v>0</v>
      </c>
      <c r="BL148" s="10" t="s">
        <v>93</v>
      </c>
      <c r="BM148" s="115" t="s">
        <v>623</v>
      </c>
    </row>
    <row r="149" spans="2:65" s="7" customFormat="1" x14ac:dyDescent="0.2">
      <c r="B149" s="127"/>
      <c r="D149" s="128" t="s">
        <v>120</v>
      </c>
      <c r="E149" s="134" t="s">
        <v>0</v>
      </c>
      <c r="F149" s="129" t="s">
        <v>624</v>
      </c>
      <c r="H149" s="130">
        <v>3.6</v>
      </c>
      <c r="I149" s="131"/>
      <c r="L149" s="127"/>
      <c r="M149" s="132"/>
      <c r="T149" s="133"/>
      <c r="AT149" s="134" t="s">
        <v>120</v>
      </c>
      <c r="AU149" s="134" t="s">
        <v>46</v>
      </c>
      <c r="AV149" s="7" t="s">
        <v>46</v>
      </c>
      <c r="AW149" s="7" t="s">
        <v>18</v>
      </c>
      <c r="AX149" s="7" t="s">
        <v>44</v>
      </c>
      <c r="AY149" s="134" t="s">
        <v>90</v>
      </c>
    </row>
    <row r="150" spans="2:65" s="8" customFormat="1" x14ac:dyDescent="0.2">
      <c r="B150" s="149"/>
      <c r="D150" s="128" t="s">
        <v>120</v>
      </c>
      <c r="E150" s="150" t="s">
        <v>0</v>
      </c>
      <c r="F150" s="151" t="s">
        <v>179</v>
      </c>
      <c r="H150" s="152">
        <v>3.6</v>
      </c>
      <c r="I150" s="153"/>
      <c r="L150" s="149"/>
      <c r="M150" s="154"/>
      <c r="T150" s="155"/>
      <c r="AT150" s="150" t="s">
        <v>120</v>
      </c>
      <c r="AU150" s="150" t="s">
        <v>46</v>
      </c>
      <c r="AV150" s="8" t="s">
        <v>93</v>
      </c>
      <c r="AW150" s="8" t="s">
        <v>18</v>
      </c>
      <c r="AX150" s="8" t="s">
        <v>45</v>
      </c>
      <c r="AY150" s="150" t="s">
        <v>90</v>
      </c>
    </row>
    <row r="151" spans="2:65" s="1" customFormat="1" ht="24.2" customHeight="1" x14ac:dyDescent="0.2">
      <c r="B151" s="17"/>
      <c r="C151" s="104" t="s">
        <v>95</v>
      </c>
      <c r="D151" s="104" t="s">
        <v>91</v>
      </c>
      <c r="E151" s="105" t="s">
        <v>337</v>
      </c>
      <c r="F151" s="106" t="s">
        <v>625</v>
      </c>
      <c r="G151" s="107" t="s">
        <v>92</v>
      </c>
      <c r="H151" s="108">
        <v>143.22</v>
      </c>
      <c r="I151" s="109"/>
      <c r="J151" s="110">
        <f>ROUND(I151*H151,2)</f>
        <v>0</v>
      </c>
      <c r="K151" s="111"/>
      <c r="L151" s="17"/>
      <c r="M151" s="112" t="s">
        <v>0</v>
      </c>
      <c r="N151" s="78" t="s">
        <v>27</v>
      </c>
      <c r="P151" s="113">
        <f>O151*H151</f>
        <v>0</v>
      </c>
      <c r="Q151" s="113">
        <v>6.3990000000000002E-3</v>
      </c>
      <c r="R151" s="113">
        <f>Q151*H151</f>
        <v>0.91646477999999998</v>
      </c>
      <c r="S151" s="113">
        <v>0</v>
      </c>
      <c r="T151" s="114">
        <f>S151*H151</f>
        <v>0</v>
      </c>
      <c r="AR151" s="115" t="s">
        <v>93</v>
      </c>
      <c r="AT151" s="115" t="s">
        <v>91</v>
      </c>
      <c r="AU151" s="115" t="s">
        <v>46</v>
      </c>
      <c r="AY151" s="10" t="s">
        <v>90</v>
      </c>
      <c r="BE151" s="33">
        <f>IF(N151="základná",J151,0)</f>
        <v>0</v>
      </c>
      <c r="BF151" s="33">
        <f>IF(N151="znížená",J151,0)</f>
        <v>0</v>
      </c>
      <c r="BG151" s="33">
        <f>IF(N151="zákl. prenesená",J151,0)</f>
        <v>0</v>
      </c>
      <c r="BH151" s="33">
        <f>IF(N151="zníž. prenesená",J151,0)</f>
        <v>0</v>
      </c>
      <c r="BI151" s="33">
        <f>IF(N151="nulová",J151,0)</f>
        <v>0</v>
      </c>
      <c r="BJ151" s="10" t="s">
        <v>46</v>
      </c>
      <c r="BK151" s="33">
        <f>ROUND(I151*H151,2)</f>
        <v>0</v>
      </c>
      <c r="BL151" s="10" t="s">
        <v>93</v>
      </c>
      <c r="BM151" s="115" t="s">
        <v>626</v>
      </c>
    </row>
    <row r="152" spans="2:65" s="7" customFormat="1" x14ac:dyDescent="0.2">
      <c r="B152" s="127"/>
      <c r="D152" s="128" t="s">
        <v>120</v>
      </c>
      <c r="E152" s="134" t="s">
        <v>0</v>
      </c>
      <c r="F152" s="129" t="s">
        <v>611</v>
      </c>
      <c r="H152" s="130">
        <v>143.22</v>
      </c>
      <c r="I152" s="131"/>
      <c r="L152" s="127"/>
      <c r="M152" s="132"/>
      <c r="T152" s="133"/>
      <c r="AT152" s="134" t="s">
        <v>120</v>
      </c>
      <c r="AU152" s="134" t="s">
        <v>46</v>
      </c>
      <c r="AV152" s="7" t="s">
        <v>46</v>
      </c>
      <c r="AW152" s="7" t="s">
        <v>18</v>
      </c>
      <c r="AX152" s="7" t="s">
        <v>45</v>
      </c>
      <c r="AY152" s="134" t="s">
        <v>90</v>
      </c>
    </row>
    <row r="153" spans="2:65" s="1" customFormat="1" ht="24.2" customHeight="1" x14ac:dyDescent="0.2">
      <c r="B153" s="17"/>
      <c r="C153" s="104" t="s">
        <v>93</v>
      </c>
      <c r="D153" s="104" t="s">
        <v>91</v>
      </c>
      <c r="E153" s="105" t="s">
        <v>339</v>
      </c>
      <c r="F153" s="106" t="s">
        <v>340</v>
      </c>
      <c r="G153" s="107" t="s">
        <v>92</v>
      </c>
      <c r="H153" s="108">
        <v>143.22</v>
      </c>
      <c r="I153" s="109"/>
      <c r="J153" s="110">
        <f>ROUND(I153*H153,2)</f>
        <v>0</v>
      </c>
      <c r="K153" s="111"/>
      <c r="L153" s="17"/>
      <c r="M153" s="112" t="s">
        <v>0</v>
      </c>
      <c r="N153" s="78" t="s">
        <v>27</v>
      </c>
      <c r="P153" s="113">
        <f>O153*H153</f>
        <v>0</v>
      </c>
      <c r="Q153" s="113">
        <v>2.2499999999999999E-4</v>
      </c>
      <c r="R153" s="113">
        <f>Q153*H153</f>
        <v>3.2224499999999996E-2</v>
      </c>
      <c r="S153" s="113">
        <v>0</v>
      </c>
      <c r="T153" s="114">
        <f>S153*H153</f>
        <v>0</v>
      </c>
      <c r="AR153" s="115" t="s">
        <v>93</v>
      </c>
      <c r="AT153" s="115" t="s">
        <v>91</v>
      </c>
      <c r="AU153" s="115" t="s">
        <v>46</v>
      </c>
      <c r="AY153" s="10" t="s">
        <v>90</v>
      </c>
      <c r="BE153" s="33">
        <f>IF(N153="základná",J153,0)</f>
        <v>0</v>
      </c>
      <c r="BF153" s="33">
        <f>IF(N153="znížená",J153,0)</f>
        <v>0</v>
      </c>
      <c r="BG153" s="33">
        <f>IF(N153="zákl. prenesená",J153,0)</f>
        <v>0</v>
      </c>
      <c r="BH153" s="33">
        <f>IF(N153="zníž. prenesená",J153,0)</f>
        <v>0</v>
      </c>
      <c r="BI153" s="33">
        <f>IF(N153="nulová",J153,0)</f>
        <v>0</v>
      </c>
      <c r="BJ153" s="10" t="s">
        <v>46</v>
      </c>
      <c r="BK153" s="33">
        <f>ROUND(I153*H153,2)</f>
        <v>0</v>
      </c>
      <c r="BL153" s="10" t="s">
        <v>93</v>
      </c>
      <c r="BM153" s="115" t="s">
        <v>627</v>
      </c>
    </row>
    <row r="154" spans="2:65" s="7" customFormat="1" x14ac:dyDescent="0.2">
      <c r="B154" s="127"/>
      <c r="D154" s="128" t="s">
        <v>120</v>
      </c>
      <c r="E154" s="134" t="s">
        <v>0</v>
      </c>
      <c r="F154" s="129" t="s">
        <v>611</v>
      </c>
      <c r="H154" s="130">
        <v>143.22</v>
      </c>
      <c r="I154" s="131"/>
      <c r="L154" s="127"/>
      <c r="M154" s="132"/>
      <c r="T154" s="133"/>
      <c r="AT154" s="134" t="s">
        <v>120</v>
      </c>
      <c r="AU154" s="134" t="s">
        <v>46</v>
      </c>
      <c r="AV154" s="7" t="s">
        <v>46</v>
      </c>
      <c r="AW154" s="7" t="s">
        <v>18</v>
      </c>
      <c r="AX154" s="7" t="s">
        <v>45</v>
      </c>
      <c r="AY154" s="134" t="s">
        <v>90</v>
      </c>
    </row>
    <row r="155" spans="2:65" s="1" customFormat="1" ht="24.2" customHeight="1" x14ac:dyDescent="0.2">
      <c r="B155" s="17"/>
      <c r="C155" s="104" t="s">
        <v>94</v>
      </c>
      <c r="D155" s="104" t="s">
        <v>91</v>
      </c>
      <c r="E155" s="105" t="s">
        <v>628</v>
      </c>
      <c r="F155" s="106" t="s">
        <v>629</v>
      </c>
      <c r="G155" s="107" t="s">
        <v>92</v>
      </c>
      <c r="H155" s="108">
        <v>143.22</v>
      </c>
      <c r="I155" s="109"/>
      <c r="J155" s="110">
        <f>ROUND(I155*H155,2)</f>
        <v>0</v>
      </c>
      <c r="K155" s="111"/>
      <c r="L155" s="17"/>
      <c r="M155" s="112" t="s">
        <v>0</v>
      </c>
      <c r="N155" s="78" t="s">
        <v>27</v>
      </c>
      <c r="P155" s="113">
        <f>O155*H155</f>
        <v>0</v>
      </c>
      <c r="Q155" s="113">
        <v>3.3E-3</v>
      </c>
      <c r="R155" s="113">
        <f>Q155*H155</f>
        <v>0.47262599999999999</v>
      </c>
      <c r="S155" s="113">
        <v>0</v>
      </c>
      <c r="T155" s="114">
        <f>S155*H155</f>
        <v>0</v>
      </c>
      <c r="AR155" s="115" t="s">
        <v>93</v>
      </c>
      <c r="AT155" s="115" t="s">
        <v>91</v>
      </c>
      <c r="AU155" s="115" t="s">
        <v>46</v>
      </c>
      <c r="AY155" s="10" t="s">
        <v>90</v>
      </c>
      <c r="BE155" s="33">
        <f>IF(N155="základná",J155,0)</f>
        <v>0</v>
      </c>
      <c r="BF155" s="33">
        <f>IF(N155="znížená",J155,0)</f>
        <v>0</v>
      </c>
      <c r="BG155" s="33">
        <f>IF(N155="zákl. prenesená",J155,0)</f>
        <v>0</v>
      </c>
      <c r="BH155" s="33">
        <f>IF(N155="zníž. prenesená",J155,0)</f>
        <v>0</v>
      </c>
      <c r="BI155" s="33">
        <f>IF(N155="nulová",J155,0)</f>
        <v>0</v>
      </c>
      <c r="BJ155" s="10" t="s">
        <v>46</v>
      </c>
      <c r="BK155" s="33">
        <f>ROUND(I155*H155,2)</f>
        <v>0</v>
      </c>
      <c r="BL155" s="10" t="s">
        <v>93</v>
      </c>
      <c r="BM155" s="115" t="s">
        <v>630</v>
      </c>
    </row>
    <row r="156" spans="2:65" s="7" customFormat="1" x14ac:dyDescent="0.2">
      <c r="B156" s="127"/>
      <c r="D156" s="128" t="s">
        <v>120</v>
      </c>
      <c r="E156" s="134" t="s">
        <v>0</v>
      </c>
      <c r="F156" s="129" t="s">
        <v>611</v>
      </c>
      <c r="H156" s="130">
        <v>143.22</v>
      </c>
      <c r="I156" s="131"/>
      <c r="L156" s="127"/>
      <c r="M156" s="132"/>
      <c r="T156" s="133"/>
      <c r="AT156" s="134" t="s">
        <v>120</v>
      </c>
      <c r="AU156" s="134" t="s">
        <v>46</v>
      </c>
      <c r="AV156" s="7" t="s">
        <v>46</v>
      </c>
      <c r="AW156" s="7" t="s">
        <v>18</v>
      </c>
      <c r="AX156" s="7" t="s">
        <v>45</v>
      </c>
      <c r="AY156" s="134" t="s">
        <v>90</v>
      </c>
    </row>
    <row r="157" spans="2:65" s="1" customFormat="1" ht="24.2" customHeight="1" x14ac:dyDescent="0.2">
      <c r="B157" s="17"/>
      <c r="C157" s="104" t="s">
        <v>100</v>
      </c>
      <c r="D157" s="104" t="s">
        <v>91</v>
      </c>
      <c r="E157" s="105" t="s">
        <v>631</v>
      </c>
      <c r="F157" s="106" t="s">
        <v>632</v>
      </c>
      <c r="G157" s="107" t="s">
        <v>92</v>
      </c>
      <c r="H157" s="108">
        <v>143.22</v>
      </c>
      <c r="I157" s="109"/>
      <c r="J157" s="110">
        <f>ROUND(I157*H157,2)</f>
        <v>0</v>
      </c>
      <c r="K157" s="111"/>
      <c r="L157" s="17"/>
      <c r="M157" s="112" t="s">
        <v>0</v>
      </c>
      <c r="N157" s="78" t="s">
        <v>27</v>
      </c>
      <c r="P157" s="113">
        <f>O157*H157</f>
        <v>0</v>
      </c>
      <c r="Q157" s="113">
        <v>1.91E-5</v>
      </c>
      <c r="R157" s="113">
        <f>Q157*H157</f>
        <v>2.7355019999999999E-3</v>
      </c>
      <c r="S157" s="113">
        <v>0</v>
      </c>
      <c r="T157" s="114">
        <f>S157*H157</f>
        <v>0</v>
      </c>
      <c r="AR157" s="115" t="s">
        <v>93</v>
      </c>
      <c r="AT157" s="115" t="s">
        <v>91</v>
      </c>
      <c r="AU157" s="115" t="s">
        <v>46</v>
      </c>
      <c r="AY157" s="10" t="s">
        <v>90</v>
      </c>
      <c r="BE157" s="33">
        <f>IF(N157="základná",J157,0)</f>
        <v>0</v>
      </c>
      <c r="BF157" s="33">
        <f>IF(N157="znížená",J157,0)</f>
        <v>0</v>
      </c>
      <c r="BG157" s="33">
        <f>IF(N157="zákl. prenesená",J157,0)</f>
        <v>0</v>
      </c>
      <c r="BH157" s="33">
        <f>IF(N157="zníž. prenesená",J157,0)</f>
        <v>0</v>
      </c>
      <c r="BI157" s="33">
        <f>IF(N157="nulová",J157,0)</f>
        <v>0</v>
      </c>
      <c r="BJ157" s="10" t="s">
        <v>46</v>
      </c>
      <c r="BK157" s="33">
        <f>ROUND(I157*H157,2)</f>
        <v>0</v>
      </c>
      <c r="BL157" s="10" t="s">
        <v>93</v>
      </c>
      <c r="BM157" s="115" t="s">
        <v>633</v>
      </c>
    </row>
    <row r="158" spans="2:65" s="7" customFormat="1" x14ac:dyDescent="0.2">
      <c r="B158" s="127"/>
      <c r="D158" s="128" t="s">
        <v>120</v>
      </c>
      <c r="E158" s="134" t="s">
        <v>0</v>
      </c>
      <c r="F158" s="129" t="s">
        <v>634</v>
      </c>
      <c r="H158" s="130">
        <v>143.22</v>
      </c>
      <c r="I158" s="131"/>
      <c r="L158" s="127"/>
      <c r="M158" s="132"/>
      <c r="T158" s="133"/>
      <c r="AT158" s="134" t="s">
        <v>120</v>
      </c>
      <c r="AU158" s="134" t="s">
        <v>46</v>
      </c>
      <c r="AV158" s="7" t="s">
        <v>46</v>
      </c>
      <c r="AW158" s="7" t="s">
        <v>18</v>
      </c>
      <c r="AX158" s="7" t="s">
        <v>44</v>
      </c>
      <c r="AY158" s="134" t="s">
        <v>90</v>
      </c>
    </row>
    <row r="159" spans="2:65" s="8" customFormat="1" x14ac:dyDescent="0.2">
      <c r="B159" s="149"/>
      <c r="D159" s="128" t="s">
        <v>120</v>
      </c>
      <c r="E159" s="150" t="s">
        <v>611</v>
      </c>
      <c r="F159" s="151" t="s">
        <v>179</v>
      </c>
      <c r="H159" s="152">
        <v>143.22</v>
      </c>
      <c r="I159" s="153"/>
      <c r="L159" s="149"/>
      <c r="M159" s="154"/>
      <c r="T159" s="155"/>
      <c r="AT159" s="150" t="s">
        <v>120</v>
      </c>
      <c r="AU159" s="150" t="s">
        <v>46</v>
      </c>
      <c r="AV159" s="8" t="s">
        <v>93</v>
      </c>
      <c r="AW159" s="8" t="s">
        <v>18</v>
      </c>
      <c r="AX159" s="8" t="s">
        <v>45</v>
      </c>
      <c r="AY159" s="150" t="s">
        <v>90</v>
      </c>
    </row>
    <row r="160" spans="2:65" s="1" customFormat="1" ht="24.2" customHeight="1" x14ac:dyDescent="0.2">
      <c r="B160" s="17"/>
      <c r="C160" s="104" t="s">
        <v>102</v>
      </c>
      <c r="D160" s="104" t="s">
        <v>91</v>
      </c>
      <c r="E160" s="105" t="s">
        <v>343</v>
      </c>
      <c r="F160" s="106" t="s">
        <v>344</v>
      </c>
      <c r="G160" s="107" t="s">
        <v>92</v>
      </c>
      <c r="H160" s="108">
        <v>143.22</v>
      </c>
      <c r="I160" s="109"/>
      <c r="J160" s="110">
        <f>ROUND(I160*H160,2)</f>
        <v>0</v>
      </c>
      <c r="K160" s="111"/>
      <c r="L160" s="17"/>
      <c r="M160" s="112" t="s">
        <v>0</v>
      </c>
      <c r="N160" s="78" t="s">
        <v>27</v>
      </c>
      <c r="P160" s="113">
        <f>O160*H160</f>
        <v>0</v>
      </c>
      <c r="Q160" s="113">
        <v>5.1539999999999997E-3</v>
      </c>
      <c r="R160" s="113">
        <f>Q160*H160</f>
        <v>0.73815587999999999</v>
      </c>
      <c r="S160" s="113">
        <v>0</v>
      </c>
      <c r="T160" s="114">
        <f>S160*H160</f>
        <v>0</v>
      </c>
      <c r="AR160" s="115" t="s">
        <v>93</v>
      </c>
      <c r="AT160" s="115" t="s">
        <v>91</v>
      </c>
      <c r="AU160" s="115" t="s">
        <v>46</v>
      </c>
      <c r="AY160" s="10" t="s">
        <v>90</v>
      </c>
      <c r="BE160" s="33">
        <f>IF(N160="základná",J160,0)</f>
        <v>0</v>
      </c>
      <c r="BF160" s="33">
        <f>IF(N160="znížená",J160,0)</f>
        <v>0</v>
      </c>
      <c r="BG160" s="33">
        <f>IF(N160="zákl. prenesená",J160,0)</f>
        <v>0</v>
      </c>
      <c r="BH160" s="33">
        <f>IF(N160="zníž. prenesená",J160,0)</f>
        <v>0</v>
      </c>
      <c r="BI160" s="33">
        <f>IF(N160="nulová",J160,0)</f>
        <v>0</v>
      </c>
      <c r="BJ160" s="10" t="s">
        <v>46</v>
      </c>
      <c r="BK160" s="33">
        <f>ROUND(I160*H160,2)</f>
        <v>0</v>
      </c>
      <c r="BL160" s="10" t="s">
        <v>93</v>
      </c>
      <c r="BM160" s="115" t="s">
        <v>635</v>
      </c>
    </row>
    <row r="161" spans="2:65" s="7" customFormat="1" x14ac:dyDescent="0.2">
      <c r="B161" s="127"/>
      <c r="D161" s="128" t="s">
        <v>120</v>
      </c>
      <c r="E161" s="134" t="s">
        <v>0</v>
      </c>
      <c r="F161" s="129" t="s">
        <v>611</v>
      </c>
      <c r="H161" s="130">
        <v>143.22</v>
      </c>
      <c r="I161" s="131"/>
      <c r="L161" s="127"/>
      <c r="M161" s="132"/>
      <c r="T161" s="133"/>
      <c r="AT161" s="134" t="s">
        <v>120</v>
      </c>
      <c r="AU161" s="134" t="s">
        <v>46</v>
      </c>
      <c r="AV161" s="7" t="s">
        <v>46</v>
      </c>
      <c r="AW161" s="7" t="s">
        <v>18</v>
      </c>
      <c r="AX161" s="7" t="s">
        <v>45</v>
      </c>
      <c r="AY161" s="134" t="s">
        <v>90</v>
      </c>
    </row>
    <row r="162" spans="2:65" s="6" customFormat="1" ht="22.9" customHeight="1" x14ac:dyDescent="0.2">
      <c r="B162" s="93"/>
      <c r="D162" s="94" t="s">
        <v>43</v>
      </c>
      <c r="E162" s="102" t="s">
        <v>98</v>
      </c>
      <c r="F162" s="102" t="s">
        <v>99</v>
      </c>
      <c r="I162" s="96"/>
      <c r="J162" s="103">
        <f>BK162</f>
        <v>0</v>
      </c>
      <c r="L162" s="93"/>
      <c r="M162" s="97"/>
      <c r="P162" s="98">
        <f>SUM(P163:P197)</f>
        <v>0</v>
      </c>
      <c r="R162" s="98">
        <f>SUM(R163:R197)</f>
        <v>8.7872195766599983</v>
      </c>
      <c r="T162" s="99">
        <f>SUM(T163:T197)</f>
        <v>7.2000000000000008E-2</v>
      </c>
      <c r="AR162" s="94" t="s">
        <v>45</v>
      </c>
      <c r="AT162" s="100" t="s">
        <v>43</v>
      </c>
      <c r="AU162" s="100" t="s">
        <v>45</v>
      </c>
      <c r="AY162" s="94" t="s">
        <v>90</v>
      </c>
      <c r="BK162" s="101">
        <f>SUM(BK163:BK197)</f>
        <v>0</v>
      </c>
    </row>
    <row r="163" spans="2:65" s="1" customFormat="1" ht="33" customHeight="1" x14ac:dyDescent="0.2">
      <c r="B163" s="17"/>
      <c r="C163" s="104" t="s">
        <v>96</v>
      </c>
      <c r="D163" s="104" t="s">
        <v>91</v>
      </c>
      <c r="E163" s="105" t="s">
        <v>636</v>
      </c>
      <c r="F163" s="106" t="s">
        <v>637</v>
      </c>
      <c r="G163" s="107" t="s">
        <v>92</v>
      </c>
      <c r="H163" s="108">
        <v>170.626</v>
      </c>
      <c r="I163" s="109"/>
      <c r="J163" s="110">
        <f>ROUND(I163*H163,2)</f>
        <v>0</v>
      </c>
      <c r="K163" s="111"/>
      <c r="L163" s="17"/>
      <c r="M163" s="112" t="s">
        <v>0</v>
      </c>
      <c r="N163" s="78" t="s">
        <v>27</v>
      </c>
      <c r="P163" s="113">
        <f>O163*H163</f>
        <v>0</v>
      </c>
      <c r="Q163" s="113">
        <v>2.5710469999999999E-2</v>
      </c>
      <c r="R163" s="113">
        <f>Q163*H163</f>
        <v>4.3868746542199997</v>
      </c>
      <c r="S163" s="113">
        <v>0</v>
      </c>
      <c r="T163" s="114">
        <f>S163*H163</f>
        <v>0</v>
      </c>
      <c r="AR163" s="115" t="s">
        <v>93</v>
      </c>
      <c r="AT163" s="115" t="s">
        <v>91</v>
      </c>
      <c r="AU163" s="115" t="s">
        <v>46</v>
      </c>
      <c r="AY163" s="10" t="s">
        <v>90</v>
      </c>
      <c r="BE163" s="33">
        <f>IF(N163="základná",J163,0)</f>
        <v>0</v>
      </c>
      <c r="BF163" s="33">
        <f>IF(N163="znížená",J163,0)</f>
        <v>0</v>
      </c>
      <c r="BG163" s="33">
        <f>IF(N163="zákl. prenesená",J163,0)</f>
        <v>0</v>
      </c>
      <c r="BH163" s="33">
        <f>IF(N163="zníž. prenesená",J163,0)</f>
        <v>0</v>
      </c>
      <c r="BI163" s="33">
        <f>IF(N163="nulová",J163,0)</f>
        <v>0</v>
      </c>
      <c r="BJ163" s="10" t="s">
        <v>46</v>
      </c>
      <c r="BK163" s="33">
        <f>ROUND(I163*H163,2)</f>
        <v>0</v>
      </c>
      <c r="BL163" s="10" t="s">
        <v>93</v>
      </c>
      <c r="BM163" s="115" t="s">
        <v>638</v>
      </c>
    </row>
    <row r="164" spans="2:65" s="7" customFormat="1" x14ac:dyDescent="0.2">
      <c r="B164" s="127"/>
      <c r="D164" s="128" t="s">
        <v>120</v>
      </c>
      <c r="E164" s="134" t="s">
        <v>0</v>
      </c>
      <c r="F164" s="129" t="s">
        <v>639</v>
      </c>
      <c r="H164" s="130">
        <v>72.188000000000002</v>
      </c>
      <c r="I164" s="131"/>
      <c r="L164" s="127"/>
      <c r="M164" s="132"/>
      <c r="T164" s="133"/>
      <c r="AT164" s="134" t="s">
        <v>120</v>
      </c>
      <c r="AU164" s="134" t="s">
        <v>46</v>
      </c>
      <c r="AV164" s="7" t="s">
        <v>46</v>
      </c>
      <c r="AW164" s="7" t="s">
        <v>18</v>
      </c>
      <c r="AX164" s="7" t="s">
        <v>44</v>
      </c>
      <c r="AY164" s="134" t="s">
        <v>90</v>
      </c>
    </row>
    <row r="165" spans="2:65" s="7" customFormat="1" x14ac:dyDescent="0.2">
      <c r="B165" s="127"/>
      <c r="D165" s="128" t="s">
        <v>120</v>
      </c>
      <c r="E165" s="134" t="s">
        <v>0</v>
      </c>
      <c r="F165" s="129" t="s">
        <v>640</v>
      </c>
      <c r="H165" s="130">
        <v>27.562999999999999</v>
      </c>
      <c r="I165" s="131"/>
      <c r="L165" s="127"/>
      <c r="M165" s="132"/>
      <c r="T165" s="133"/>
      <c r="AT165" s="134" t="s">
        <v>120</v>
      </c>
      <c r="AU165" s="134" t="s">
        <v>46</v>
      </c>
      <c r="AV165" s="7" t="s">
        <v>46</v>
      </c>
      <c r="AW165" s="7" t="s">
        <v>18</v>
      </c>
      <c r="AX165" s="7" t="s">
        <v>44</v>
      </c>
      <c r="AY165" s="134" t="s">
        <v>90</v>
      </c>
    </row>
    <row r="166" spans="2:65" s="7" customFormat="1" ht="22.5" x14ac:dyDescent="0.2">
      <c r="B166" s="127"/>
      <c r="D166" s="128" t="s">
        <v>120</v>
      </c>
      <c r="E166" s="134" t="s">
        <v>0</v>
      </c>
      <c r="F166" s="129" t="s">
        <v>641</v>
      </c>
      <c r="H166" s="130">
        <v>70.875</v>
      </c>
      <c r="I166" s="131"/>
      <c r="L166" s="127"/>
      <c r="M166" s="132"/>
      <c r="T166" s="133"/>
      <c r="AT166" s="134" t="s">
        <v>120</v>
      </c>
      <c r="AU166" s="134" t="s">
        <v>46</v>
      </c>
      <c r="AV166" s="7" t="s">
        <v>46</v>
      </c>
      <c r="AW166" s="7" t="s">
        <v>18</v>
      </c>
      <c r="AX166" s="7" t="s">
        <v>44</v>
      </c>
      <c r="AY166" s="134" t="s">
        <v>90</v>
      </c>
    </row>
    <row r="167" spans="2:65" s="8" customFormat="1" x14ac:dyDescent="0.2">
      <c r="B167" s="149"/>
      <c r="D167" s="128" t="s">
        <v>120</v>
      </c>
      <c r="E167" s="150" t="s">
        <v>606</v>
      </c>
      <c r="F167" s="151" t="s">
        <v>179</v>
      </c>
      <c r="H167" s="152">
        <v>170.626</v>
      </c>
      <c r="I167" s="153"/>
      <c r="L167" s="149"/>
      <c r="M167" s="154"/>
      <c r="T167" s="155"/>
      <c r="AT167" s="150" t="s">
        <v>120</v>
      </c>
      <c r="AU167" s="150" t="s">
        <v>46</v>
      </c>
      <c r="AV167" s="8" t="s">
        <v>93</v>
      </c>
      <c r="AW167" s="8" t="s">
        <v>18</v>
      </c>
      <c r="AX167" s="8" t="s">
        <v>45</v>
      </c>
      <c r="AY167" s="150" t="s">
        <v>90</v>
      </c>
    </row>
    <row r="168" spans="2:65" s="1" customFormat="1" ht="44.25" customHeight="1" x14ac:dyDescent="0.2">
      <c r="B168" s="17"/>
      <c r="C168" s="104" t="s">
        <v>98</v>
      </c>
      <c r="D168" s="104" t="s">
        <v>91</v>
      </c>
      <c r="E168" s="105" t="s">
        <v>642</v>
      </c>
      <c r="F168" s="106" t="s">
        <v>643</v>
      </c>
      <c r="G168" s="107" t="s">
        <v>92</v>
      </c>
      <c r="H168" s="108">
        <v>170.626</v>
      </c>
      <c r="I168" s="109"/>
      <c r="J168" s="110">
        <f>ROUND(I168*H168,2)</f>
        <v>0</v>
      </c>
      <c r="K168" s="111"/>
      <c r="L168" s="17"/>
      <c r="M168" s="112" t="s">
        <v>0</v>
      </c>
      <c r="N168" s="78" t="s">
        <v>27</v>
      </c>
      <c r="P168" s="113">
        <f>O168*H168</f>
        <v>0</v>
      </c>
      <c r="Q168" s="113">
        <v>0</v>
      </c>
      <c r="R168" s="113">
        <f>Q168*H168</f>
        <v>0</v>
      </c>
      <c r="S168" s="113">
        <v>0</v>
      </c>
      <c r="T168" s="114">
        <f>S168*H168</f>
        <v>0</v>
      </c>
      <c r="AR168" s="115" t="s">
        <v>93</v>
      </c>
      <c r="AT168" s="115" t="s">
        <v>91</v>
      </c>
      <c r="AU168" s="115" t="s">
        <v>46</v>
      </c>
      <c r="AY168" s="10" t="s">
        <v>90</v>
      </c>
      <c r="BE168" s="33">
        <f>IF(N168="základná",J168,0)</f>
        <v>0</v>
      </c>
      <c r="BF168" s="33">
        <f>IF(N168="znížená",J168,0)</f>
        <v>0</v>
      </c>
      <c r="BG168" s="33">
        <f>IF(N168="zákl. prenesená",J168,0)</f>
        <v>0</v>
      </c>
      <c r="BH168" s="33">
        <f>IF(N168="zníž. prenesená",J168,0)</f>
        <v>0</v>
      </c>
      <c r="BI168" s="33">
        <f>IF(N168="nulová",J168,0)</f>
        <v>0</v>
      </c>
      <c r="BJ168" s="10" t="s">
        <v>46</v>
      </c>
      <c r="BK168" s="33">
        <f>ROUND(I168*H168,2)</f>
        <v>0</v>
      </c>
      <c r="BL168" s="10" t="s">
        <v>93</v>
      </c>
      <c r="BM168" s="115" t="s">
        <v>644</v>
      </c>
    </row>
    <row r="169" spans="2:65" s="7" customFormat="1" x14ac:dyDescent="0.2">
      <c r="B169" s="127"/>
      <c r="D169" s="128" t="s">
        <v>120</v>
      </c>
      <c r="E169" s="134" t="s">
        <v>0</v>
      </c>
      <c r="F169" s="129" t="s">
        <v>606</v>
      </c>
      <c r="H169" s="130">
        <v>170.626</v>
      </c>
      <c r="I169" s="131"/>
      <c r="L169" s="127"/>
      <c r="M169" s="132"/>
      <c r="T169" s="133"/>
      <c r="AT169" s="134" t="s">
        <v>120</v>
      </c>
      <c r="AU169" s="134" t="s">
        <v>46</v>
      </c>
      <c r="AV169" s="7" t="s">
        <v>46</v>
      </c>
      <c r="AW169" s="7" t="s">
        <v>18</v>
      </c>
      <c r="AX169" s="7" t="s">
        <v>45</v>
      </c>
      <c r="AY169" s="134" t="s">
        <v>90</v>
      </c>
    </row>
    <row r="170" spans="2:65" s="1" customFormat="1" ht="33" customHeight="1" x14ac:dyDescent="0.2">
      <c r="B170" s="17"/>
      <c r="C170" s="104" t="s">
        <v>104</v>
      </c>
      <c r="D170" s="104" t="s">
        <v>91</v>
      </c>
      <c r="E170" s="105" t="s">
        <v>645</v>
      </c>
      <c r="F170" s="106" t="s">
        <v>646</v>
      </c>
      <c r="G170" s="107" t="s">
        <v>92</v>
      </c>
      <c r="H170" s="108">
        <v>170.626</v>
      </c>
      <c r="I170" s="109"/>
      <c r="J170" s="110">
        <f>ROUND(I170*H170,2)</f>
        <v>0</v>
      </c>
      <c r="K170" s="111"/>
      <c r="L170" s="17"/>
      <c r="M170" s="112" t="s">
        <v>0</v>
      </c>
      <c r="N170" s="78" t="s">
        <v>27</v>
      </c>
      <c r="P170" s="113">
        <f>O170*H170</f>
        <v>0</v>
      </c>
      <c r="Q170" s="113">
        <v>2.571E-2</v>
      </c>
      <c r="R170" s="113">
        <f>Q170*H170</f>
        <v>4.38679446</v>
      </c>
      <c r="S170" s="113">
        <v>0</v>
      </c>
      <c r="T170" s="114">
        <f>S170*H170</f>
        <v>0</v>
      </c>
      <c r="AR170" s="115" t="s">
        <v>93</v>
      </c>
      <c r="AT170" s="115" t="s">
        <v>91</v>
      </c>
      <c r="AU170" s="115" t="s">
        <v>46</v>
      </c>
      <c r="AY170" s="10" t="s">
        <v>90</v>
      </c>
      <c r="BE170" s="33">
        <f>IF(N170="základná",J170,0)</f>
        <v>0</v>
      </c>
      <c r="BF170" s="33">
        <f>IF(N170="znížená",J170,0)</f>
        <v>0</v>
      </c>
      <c r="BG170" s="33">
        <f>IF(N170="zákl. prenesená",J170,0)</f>
        <v>0</v>
      </c>
      <c r="BH170" s="33">
        <f>IF(N170="zníž. prenesená",J170,0)</f>
        <v>0</v>
      </c>
      <c r="BI170" s="33">
        <f>IF(N170="nulová",J170,0)</f>
        <v>0</v>
      </c>
      <c r="BJ170" s="10" t="s">
        <v>46</v>
      </c>
      <c r="BK170" s="33">
        <f>ROUND(I170*H170,2)</f>
        <v>0</v>
      </c>
      <c r="BL170" s="10" t="s">
        <v>93</v>
      </c>
      <c r="BM170" s="115" t="s">
        <v>647</v>
      </c>
    </row>
    <row r="171" spans="2:65" s="7" customFormat="1" x14ac:dyDescent="0.2">
      <c r="B171" s="127"/>
      <c r="D171" s="128" t="s">
        <v>120</v>
      </c>
      <c r="E171" s="134" t="s">
        <v>0</v>
      </c>
      <c r="F171" s="129" t="s">
        <v>606</v>
      </c>
      <c r="H171" s="130">
        <v>170.626</v>
      </c>
      <c r="I171" s="131"/>
      <c r="L171" s="127"/>
      <c r="M171" s="132"/>
      <c r="T171" s="133"/>
      <c r="AT171" s="134" t="s">
        <v>120</v>
      </c>
      <c r="AU171" s="134" t="s">
        <v>46</v>
      </c>
      <c r="AV171" s="7" t="s">
        <v>46</v>
      </c>
      <c r="AW171" s="7" t="s">
        <v>18</v>
      </c>
      <c r="AX171" s="7" t="s">
        <v>45</v>
      </c>
      <c r="AY171" s="134" t="s">
        <v>90</v>
      </c>
    </row>
    <row r="172" spans="2:65" s="1" customFormat="1" ht="16.5" customHeight="1" x14ac:dyDescent="0.2">
      <c r="B172" s="17"/>
      <c r="C172" s="104" t="s">
        <v>105</v>
      </c>
      <c r="D172" s="104" t="s">
        <v>91</v>
      </c>
      <c r="E172" s="105" t="s">
        <v>648</v>
      </c>
      <c r="F172" s="106" t="s">
        <v>649</v>
      </c>
      <c r="G172" s="107" t="s">
        <v>92</v>
      </c>
      <c r="H172" s="108">
        <v>170.626</v>
      </c>
      <c r="I172" s="109"/>
      <c r="J172" s="110">
        <f>ROUND(I172*H172,2)</f>
        <v>0</v>
      </c>
      <c r="K172" s="111"/>
      <c r="L172" s="17"/>
      <c r="M172" s="112" t="s">
        <v>0</v>
      </c>
      <c r="N172" s="78" t="s">
        <v>27</v>
      </c>
      <c r="P172" s="113">
        <f>O172*H172</f>
        <v>0</v>
      </c>
      <c r="Q172" s="113">
        <v>5.4939999999999999E-5</v>
      </c>
      <c r="R172" s="113">
        <f>Q172*H172</f>
        <v>9.3741924399999999E-3</v>
      </c>
      <c r="S172" s="113">
        <v>0</v>
      </c>
      <c r="T172" s="114">
        <f>S172*H172</f>
        <v>0</v>
      </c>
      <c r="AR172" s="115" t="s">
        <v>93</v>
      </c>
      <c r="AT172" s="115" t="s">
        <v>91</v>
      </c>
      <c r="AU172" s="115" t="s">
        <v>46</v>
      </c>
      <c r="AY172" s="10" t="s">
        <v>90</v>
      </c>
      <c r="BE172" s="33">
        <f>IF(N172="základná",J172,0)</f>
        <v>0</v>
      </c>
      <c r="BF172" s="33">
        <f>IF(N172="znížená",J172,0)</f>
        <v>0</v>
      </c>
      <c r="BG172" s="33">
        <f>IF(N172="zákl. prenesená",J172,0)</f>
        <v>0</v>
      </c>
      <c r="BH172" s="33">
        <f>IF(N172="zníž. prenesená",J172,0)</f>
        <v>0</v>
      </c>
      <c r="BI172" s="33">
        <f>IF(N172="nulová",J172,0)</f>
        <v>0</v>
      </c>
      <c r="BJ172" s="10" t="s">
        <v>46</v>
      </c>
      <c r="BK172" s="33">
        <f>ROUND(I172*H172,2)</f>
        <v>0</v>
      </c>
      <c r="BL172" s="10" t="s">
        <v>93</v>
      </c>
      <c r="BM172" s="115" t="s">
        <v>650</v>
      </c>
    </row>
    <row r="173" spans="2:65" s="7" customFormat="1" x14ac:dyDescent="0.2">
      <c r="B173" s="127"/>
      <c r="D173" s="128" t="s">
        <v>120</v>
      </c>
      <c r="E173" s="134" t="s">
        <v>0</v>
      </c>
      <c r="F173" s="129" t="s">
        <v>606</v>
      </c>
      <c r="H173" s="130">
        <v>170.626</v>
      </c>
      <c r="I173" s="131"/>
      <c r="L173" s="127"/>
      <c r="M173" s="132"/>
      <c r="T173" s="133"/>
      <c r="AT173" s="134" t="s">
        <v>120</v>
      </c>
      <c r="AU173" s="134" t="s">
        <v>46</v>
      </c>
      <c r="AV173" s="7" t="s">
        <v>46</v>
      </c>
      <c r="AW173" s="7" t="s">
        <v>18</v>
      </c>
      <c r="AX173" s="7" t="s">
        <v>45</v>
      </c>
      <c r="AY173" s="134" t="s">
        <v>90</v>
      </c>
    </row>
    <row r="174" spans="2:65" s="1" customFormat="1" ht="16.5" customHeight="1" x14ac:dyDescent="0.2">
      <c r="B174" s="17"/>
      <c r="C174" s="104" t="s">
        <v>107</v>
      </c>
      <c r="D174" s="104" t="s">
        <v>91</v>
      </c>
      <c r="E174" s="105" t="s">
        <v>651</v>
      </c>
      <c r="F174" s="106" t="s">
        <v>652</v>
      </c>
      <c r="G174" s="107" t="s">
        <v>92</v>
      </c>
      <c r="H174" s="108">
        <v>170.626</v>
      </c>
      <c r="I174" s="109"/>
      <c r="J174" s="110">
        <f>ROUND(I174*H174,2)</f>
        <v>0</v>
      </c>
      <c r="K174" s="111"/>
      <c r="L174" s="17"/>
      <c r="M174" s="112" t="s">
        <v>0</v>
      </c>
      <c r="N174" s="78" t="s">
        <v>27</v>
      </c>
      <c r="P174" s="113">
        <f>O174*H174</f>
        <v>0</v>
      </c>
      <c r="Q174" s="113">
        <v>0</v>
      </c>
      <c r="R174" s="113">
        <f>Q174*H174</f>
        <v>0</v>
      </c>
      <c r="S174" s="113">
        <v>0</v>
      </c>
      <c r="T174" s="114">
        <f>S174*H174</f>
        <v>0</v>
      </c>
      <c r="AR174" s="115" t="s">
        <v>93</v>
      </c>
      <c r="AT174" s="115" t="s">
        <v>91</v>
      </c>
      <c r="AU174" s="115" t="s">
        <v>46</v>
      </c>
      <c r="AY174" s="10" t="s">
        <v>90</v>
      </c>
      <c r="BE174" s="33">
        <f>IF(N174="základná",J174,0)</f>
        <v>0</v>
      </c>
      <c r="BF174" s="33">
        <f>IF(N174="znížená",J174,0)</f>
        <v>0</v>
      </c>
      <c r="BG174" s="33">
        <f>IF(N174="zákl. prenesená",J174,0)</f>
        <v>0</v>
      </c>
      <c r="BH174" s="33">
        <f>IF(N174="zníž. prenesená",J174,0)</f>
        <v>0</v>
      </c>
      <c r="BI174" s="33">
        <f>IF(N174="nulová",J174,0)</f>
        <v>0</v>
      </c>
      <c r="BJ174" s="10" t="s">
        <v>46</v>
      </c>
      <c r="BK174" s="33">
        <f>ROUND(I174*H174,2)</f>
        <v>0</v>
      </c>
      <c r="BL174" s="10" t="s">
        <v>93</v>
      </c>
      <c r="BM174" s="115" t="s">
        <v>653</v>
      </c>
    </row>
    <row r="175" spans="2:65" s="7" customFormat="1" x14ac:dyDescent="0.2">
      <c r="B175" s="127"/>
      <c r="D175" s="128" t="s">
        <v>120</v>
      </c>
      <c r="E175" s="134" t="s">
        <v>0</v>
      </c>
      <c r="F175" s="129" t="s">
        <v>606</v>
      </c>
      <c r="H175" s="130">
        <v>170.626</v>
      </c>
      <c r="I175" s="131"/>
      <c r="L175" s="127"/>
      <c r="M175" s="132"/>
      <c r="T175" s="133"/>
      <c r="AT175" s="134" t="s">
        <v>120</v>
      </c>
      <c r="AU175" s="134" t="s">
        <v>46</v>
      </c>
      <c r="AV175" s="7" t="s">
        <v>46</v>
      </c>
      <c r="AW175" s="7" t="s">
        <v>18</v>
      </c>
      <c r="AX175" s="7" t="s">
        <v>45</v>
      </c>
      <c r="AY175" s="134" t="s">
        <v>90</v>
      </c>
    </row>
    <row r="176" spans="2:65" s="1" customFormat="1" ht="16.5" customHeight="1" x14ac:dyDescent="0.2">
      <c r="B176" s="17"/>
      <c r="C176" s="104" t="s">
        <v>108</v>
      </c>
      <c r="D176" s="104" t="s">
        <v>91</v>
      </c>
      <c r="E176" s="105" t="s">
        <v>654</v>
      </c>
      <c r="F176" s="106" t="s">
        <v>655</v>
      </c>
      <c r="G176" s="107" t="s">
        <v>103</v>
      </c>
      <c r="H176" s="108">
        <v>40.32</v>
      </c>
      <c r="I176" s="109"/>
      <c r="J176" s="110">
        <f>ROUND(I176*H176,2)</f>
        <v>0</v>
      </c>
      <c r="K176" s="111"/>
      <c r="L176" s="17"/>
      <c r="M176" s="112" t="s">
        <v>0</v>
      </c>
      <c r="N176" s="78" t="s">
        <v>27</v>
      </c>
      <c r="P176" s="113">
        <f>O176*H176</f>
        <v>0</v>
      </c>
      <c r="Q176" s="113">
        <v>7.3499999999999998E-5</v>
      </c>
      <c r="R176" s="113">
        <f>Q176*H176</f>
        <v>2.9635199999999999E-3</v>
      </c>
      <c r="S176" s="113">
        <v>0</v>
      </c>
      <c r="T176" s="114">
        <f>S176*H176</f>
        <v>0</v>
      </c>
      <c r="AR176" s="115" t="s">
        <v>93</v>
      </c>
      <c r="AT176" s="115" t="s">
        <v>91</v>
      </c>
      <c r="AU176" s="115" t="s">
        <v>46</v>
      </c>
      <c r="AY176" s="10" t="s">
        <v>90</v>
      </c>
      <c r="BE176" s="33">
        <f>IF(N176="základná",J176,0)</f>
        <v>0</v>
      </c>
      <c r="BF176" s="33">
        <f>IF(N176="znížená",J176,0)</f>
        <v>0</v>
      </c>
      <c r="BG176" s="33">
        <f>IF(N176="zákl. prenesená",J176,0)</f>
        <v>0</v>
      </c>
      <c r="BH176" s="33">
        <f>IF(N176="zníž. prenesená",J176,0)</f>
        <v>0</v>
      </c>
      <c r="BI176" s="33">
        <f>IF(N176="nulová",J176,0)</f>
        <v>0</v>
      </c>
      <c r="BJ176" s="10" t="s">
        <v>46</v>
      </c>
      <c r="BK176" s="33">
        <f>ROUND(I176*H176,2)</f>
        <v>0</v>
      </c>
      <c r="BL176" s="10" t="s">
        <v>93</v>
      </c>
      <c r="BM176" s="115" t="s">
        <v>656</v>
      </c>
    </row>
    <row r="177" spans="2:65" s="7" customFormat="1" x14ac:dyDescent="0.2">
      <c r="B177" s="127"/>
      <c r="D177" s="128" t="s">
        <v>120</v>
      </c>
      <c r="E177" s="134" t="s">
        <v>0</v>
      </c>
      <c r="F177" s="129" t="s">
        <v>657</v>
      </c>
      <c r="H177" s="130">
        <v>40.32</v>
      </c>
      <c r="I177" s="131"/>
      <c r="L177" s="127"/>
      <c r="M177" s="132"/>
      <c r="T177" s="133"/>
      <c r="AT177" s="134" t="s">
        <v>120</v>
      </c>
      <c r="AU177" s="134" t="s">
        <v>46</v>
      </c>
      <c r="AV177" s="7" t="s">
        <v>46</v>
      </c>
      <c r="AW177" s="7" t="s">
        <v>18</v>
      </c>
      <c r="AX177" s="7" t="s">
        <v>44</v>
      </c>
      <c r="AY177" s="134" t="s">
        <v>90</v>
      </c>
    </row>
    <row r="178" spans="2:65" s="8" customFormat="1" x14ac:dyDescent="0.2">
      <c r="B178" s="149"/>
      <c r="D178" s="128" t="s">
        <v>120</v>
      </c>
      <c r="E178" s="150" t="s">
        <v>0</v>
      </c>
      <c r="F178" s="151" t="s">
        <v>179</v>
      </c>
      <c r="H178" s="152">
        <v>40.32</v>
      </c>
      <c r="I178" s="153"/>
      <c r="L178" s="149"/>
      <c r="M178" s="154"/>
      <c r="T178" s="155"/>
      <c r="AT178" s="150" t="s">
        <v>120</v>
      </c>
      <c r="AU178" s="150" t="s">
        <v>46</v>
      </c>
      <c r="AV178" s="8" t="s">
        <v>93</v>
      </c>
      <c r="AW178" s="8" t="s">
        <v>18</v>
      </c>
      <c r="AX178" s="8" t="s">
        <v>45</v>
      </c>
      <c r="AY178" s="150" t="s">
        <v>90</v>
      </c>
    </row>
    <row r="179" spans="2:65" s="1" customFormat="1" ht="33" customHeight="1" x14ac:dyDescent="0.2">
      <c r="B179" s="17"/>
      <c r="C179" s="104" t="s">
        <v>109</v>
      </c>
      <c r="D179" s="104" t="s">
        <v>91</v>
      </c>
      <c r="E179" s="105" t="s">
        <v>658</v>
      </c>
      <c r="F179" s="106" t="s">
        <v>659</v>
      </c>
      <c r="G179" s="107" t="s">
        <v>103</v>
      </c>
      <c r="H179" s="108">
        <v>11.025</v>
      </c>
      <c r="I179" s="109"/>
      <c r="J179" s="110">
        <f>ROUND(I179*H179,2)</f>
        <v>0</v>
      </c>
      <c r="K179" s="111"/>
      <c r="L179" s="17"/>
      <c r="M179" s="112" t="s">
        <v>0</v>
      </c>
      <c r="N179" s="78" t="s">
        <v>27</v>
      </c>
      <c r="P179" s="113">
        <f>O179*H179</f>
        <v>0</v>
      </c>
      <c r="Q179" s="113">
        <v>1.1E-4</v>
      </c>
      <c r="R179" s="113">
        <f>Q179*H179</f>
        <v>1.2127500000000001E-3</v>
      </c>
      <c r="S179" s="113">
        <v>0</v>
      </c>
      <c r="T179" s="114">
        <f>S179*H179</f>
        <v>0</v>
      </c>
      <c r="AR179" s="115" t="s">
        <v>93</v>
      </c>
      <c r="AT179" s="115" t="s">
        <v>91</v>
      </c>
      <c r="AU179" s="115" t="s">
        <v>46</v>
      </c>
      <c r="AY179" s="10" t="s">
        <v>90</v>
      </c>
      <c r="BE179" s="33">
        <f>IF(N179="základná",J179,0)</f>
        <v>0</v>
      </c>
      <c r="BF179" s="33">
        <f>IF(N179="znížená",J179,0)</f>
        <v>0</v>
      </c>
      <c r="BG179" s="33">
        <f>IF(N179="zákl. prenesená",J179,0)</f>
        <v>0</v>
      </c>
      <c r="BH179" s="33">
        <f>IF(N179="zníž. prenesená",J179,0)</f>
        <v>0</v>
      </c>
      <c r="BI179" s="33">
        <f>IF(N179="nulová",J179,0)</f>
        <v>0</v>
      </c>
      <c r="BJ179" s="10" t="s">
        <v>46</v>
      </c>
      <c r="BK179" s="33">
        <f>ROUND(I179*H179,2)</f>
        <v>0</v>
      </c>
      <c r="BL179" s="10" t="s">
        <v>93</v>
      </c>
      <c r="BM179" s="115" t="s">
        <v>660</v>
      </c>
    </row>
    <row r="180" spans="2:65" s="7" customFormat="1" x14ac:dyDescent="0.2">
      <c r="B180" s="127"/>
      <c r="D180" s="128" t="s">
        <v>120</v>
      </c>
      <c r="E180" s="134" t="s">
        <v>0</v>
      </c>
      <c r="F180" s="129" t="s">
        <v>661</v>
      </c>
      <c r="H180" s="130">
        <v>11.025</v>
      </c>
      <c r="I180" s="131"/>
      <c r="L180" s="127"/>
      <c r="M180" s="132"/>
      <c r="T180" s="133"/>
      <c r="AT180" s="134" t="s">
        <v>120</v>
      </c>
      <c r="AU180" s="134" t="s">
        <v>46</v>
      </c>
      <c r="AV180" s="7" t="s">
        <v>46</v>
      </c>
      <c r="AW180" s="7" t="s">
        <v>18</v>
      </c>
      <c r="AX180" s="7" t="s">
        <v>44</v>
      </c>
      <c r="AY180" s="134" t="s">
        <v>90</v>
      </c>
    </row>
    <row r="181" spans="2:65" s="8" customFormat="1" x14ac:dyDescent="0.2">
      <c r="B181" s="149"/>
      <c r="D181" s="128" t="s">
        <v>120</v>
      </c>
      <c r="E181" s="150" t="s">
        <v>0</v>
      </c>
      <c r="F181" s="151" t="s">
        <v>179</v>
      </c>
      <c r="H181" s="152">
        <v>11.025</v>
      </c>
      <c r="I181" s="153"/>
      <c r="L181" s="149"/>
      <c r="M181" s="154"/>
      <c r="T181" s="155"/>
      <c r="AT181" s="150" t="s">
        <v>120</v>
      </c>
      <c r="AU181" s="150" t="s">
        <v>46</v>
      </c>
      <c r="AV181" s="8" t="s">
        <v>93</v>
      </c>
      <c r="AW181" s="8" t="s">
        <v>18</v>
      </c>
      <c r="AX181" s="8" t="s">
        <v>45</v>
      </c>
      <c r="AY181" s="150" t="s">
        <v>90</v>
      </c>
    </row>
    <row r="182" spans="2:65" s="1" customFormat="1" ht="21.75" customHeight="1" x14ac:dyDescent="0.2">
      <c r="B182" s="17"/>
      <c r="C182" s="104" t="s">
        <v>110</v>
      </c>
      <c r="D182" s="104" t="s">
        <v>91</v>
      </c>
      <c r="E182" s="105" t="s">
        <v>662</v>
      </c>
      <c r="F182" s="106" t="s">
        <v>663</v>
      </c>
      <c r="G182" s="107" t="s">
        <v>103</v>
      </c>
      <c r="H182" s="108">
        <v>14.4</v>
      </c>
      <c r="I182" s="109"/>
      <c r="J182" s="110">
        <f>ROUND(I182*H182,2)</f>
        <v>0</v>
      </c>
      <c r="K182" s="111"/>
      <c r="L182" s="17"/>
      <c r="M182" s="112" t="s">
        <v>0</v>
      </c>
      <c r="N182" s="78" t="s">
        <v>27</v>
      </c>
      <c r="P182" s="113">
        <f>O182*H182</f>
        <v>0</v>
      </c>
      <c r="Q182" s="113">
        <v>0</v>
      </c>
      <c r="R182" s="113">
        <f>Q182*H182</f>
        <v>0</v>
      </c>
      <c r="S182" s="113">
        <v>5.0000000000000001E-3</v>
      </c>
      <c r="T182" s="114">
        <f>S182*H182</f>
        <v>7.2000000000000008E-2</v>
      </c>
      <c r="AR182" s="115" t="s">
        <v>93</v>
      </c>
      <c r="AT182" s="115" t="s">
        <v>91</v>
      </c>
      <c r="AU182" s="115" t="s">
        <v>46</v>
      </c>
      <c r="AY182" s="10" t="s">
        <v>90</v>
      </c>
      <c r="BE182" s="33">
        <f>IF(N182="základná",J182,0)</f>
        <v>0</v>
      </c>
      <c r="BF182" s="33">
        <f>IF(N182="znížená",J182,0)</f>
        <v>0</v>
      </c>
      <c r="BG182" s="33">
        <f>IF(N182="zákl. prenesená",J182,0)</f>
        <v>0</v>
      </c>
      <c r="BH182" s="33">
        <f>IF(N182="zníž. prenesená",J182,0)</f>
        <v>0</v>
      </c>
      <c r="BI182" s="33">
        <f>IF(N182="nulová",J182,0)</f>
        <v>0</v>
      </c>
      <c r="BJ182" s="10" t="s">
        <v>46</v>
      </c>
      <c r="BK182" s="33">
        <f>ROUND(I182*H182,2)</f>
        <v>0</v>
      </c>
      <c r="BL182" s="10" t="s">
        <v>93</v>
      </c>
      <c r="BM182" s="115" t="s">
        <v>664</v>
      </c>
    </row>
    <row r="183" spans="2:65" s="7" customFormat="1" x14ac:dyDescent="0.2">
      <c r="B183" s="127"/>
      <c r="D183" s="128" t="s">
        <v>120</v>
      </c>
      <c r="E183" s="134" t="s">
        <v>0</v>
      </c>
      <c r="F183" s="129" t="s">
        <v>619</v>
      </c>
      <c r="H183" s="130">
        <v>9.6</v>
      </c>
      <c r="I183" s="131"/>
      <c r="L183" s="127"/>
      <c r="M183" s="132"/>
      <c r="T183" s="133"/>
      <c r="AT183" s="134" t="s">
        <v>120</v>
      </c>
      <c r="AU183" s="134" t="s">
        <v>46</v>
      </c>
      <c r="AV183" s="7" t="s">
        <v>46</v>
      </c>
      <c r="AW183" s="7" t="s">
        <v>18</v>
      </c>
      <c r="AX183" s="7" t="s">
        <v>44</v>
      </c>
      <c r="AY183" s="134" t="s">
        <v>90</v>
      </c>
    </row>
    <row r="184" spans="2:65" s="7" customFormat="1" x14ac:dyDescent="0.2">
      <c r="B184" s="127"/>
      <c r="D184" s="128" t="s">
        <v>120</v>
      </c>
      <c r="E184" s="134" t="s">
        <v>0</v>
      </c>
      <c r="F184" s="129" t="s">
        <v>620</v>
      </c>
      <c r="H184" s="130">
        <v>4.8</v>
      </c>
      <c r="I184" s="131"/>
      <c r="L184" s="127"/>
      <c r="M184" s="132"/>
      <c r="T184" s="133"/>
      <c r="AT184" s="134" t="s">
        <v>120</v>
      </c>
      <c r="AU184" s="134" t="s">
        <v>46</v>
      </c>
      <c r="AV184" s="7" t="s">
        <v>46</v>
      </c>
      <c r="AW184" s="7" t="s">
        <v>18</v>
      </c>
      <c r="AX184" s="7" t="s">
        <v>44</v>
      </c>
      <c r="AY184" s="134" t="s">
        <v>90</v>
      </c>
    </row>
    <row r="185" spans="2:65" s="8" customFormat="1" x14ac:dyDescent="0.2">
      <c r="B185" s="149"/>
      <c r="D185" s="128" t="s">
        <v>120</v>
      </c>
      <c r="E185" s="150" t="s">
        <v>0</v>
      </c>
      <c r="F185" s="151" t="s">
        <v>179</v>
      </c>
      <c r="H185" s="152">
        <v>14.4</v>
      </c>
      <c r="I185" s="153"/>
      <c r="L185" s="149"/>
      <c r="M185" s="154"/>
      <c r="T185" s="155"/>
      <c r="AT185" s="150" t="s">
        <v>120</v>
      </c>
      <c r="AU185" s="150" t="s">
        <v>46</v>
      </c>
      <c r="AV185" s="8" t="s">
        <v>93</v>
      </c>
      <c r="AW185" s="8" t="s">
        <v>18</v>
      </c>
      <c r="AX185" s="8" t="s">
        <v>45</v>
      </c>
      <c r="AY185" s="150" t="s">
        <v>90</v>
      </c>
    </row>
    <row r="186" spans="2:65" s="1" customFormat="1" ht="21.75" customHeight="1" x14ac:dyDescent="0.2">
      <c r="B186" s="17"/>
      <c r="C186" s="104" t="s">
        <v>111</v>
      </c>
      <c r="D186" s="104" t="s">
        <v>91</v>
      </c>
      <c r="E186" s="105" t="s">
        <v>167</v>
      </c>
      <c r="F186" s="106" t="s">
        <v>168</v>
      </c>
      <c r="G186" s="107" t="s">
        <v>101</v>
      </c>
      <c r="H186" s="108">
        <v>0.47199999999999998</v>
      </c>
      <c r="I186" s="109"/>
      <c r="J186" s="110">
        <f>ROUND(I186*H186,2)</f>
        <v>0</v>
      </c>
      <c r="K186" s="111"/>
      <c r="L186" s="17"/>
      <c r="M186" s="112" t="s">
        <v>0</v>
      </c>
      <c r="N186" s="78" t="s">
        <v>27</v>
      </c>
      <c r="P186" s="113">
        <f>O186*H186</f>
        <v>0</v>
      </c>
      <c r="Q186" s="113">
        <v>0</v>
      </c>
      <c r="R186" s="113">
        <f>Q186*H186</f>
        <v>0</v>
      </c>
      <c r="S186" s="113">
        <v>0</v>
      </c>
      <c r="T186" s="114">
        <f>S186*H186</f>
        <v>0</v>
      </c>
      <c r="AR186" s="115" t="s">
        <v>93</v>
      </c>
      <c r="AT186" s="115" t="s">
        <v>91</v>
      </c>
      <c r="AU186" s="115" t="s">
        <v>46</v>
      </c>
      <c r="AY186" s="10" t="s">
        <v>90</v>
      </c>
      <c r="BE186" s="33">
        <f>IF(N186="základná",J186,0)</f>
        <v>0</v>
      </c>
      <c r="BF186" s="33">
        <f>IF(N186="znížená",J186,0)</f>
        <v>0</v>
      </c>
      <c r="BG186" s="33">
        <f>IF(N186="zákl. prenesená",J186,0)</f>
        <v>0</v>
      </c>
      <c r="BH186" s="33">
        <f>IF(N186="zníž. prenesená",J186,0)</f>
        <v>0</v>
      </c>
      <c r="BI186" s="33">
        <f>IF(N186="nulová",J186,0)</f>
        <v>0</v>
      </c>
      <c r="BJ186" s="10" t="s">
        <v>46</v>
      </c>
      <c r="BK186" s="33">
        <f>ROUND(I186*H186,2)</f>
        <v>0</v>
      </c>
      <c r="BL186" s="10" t="s">
        <v>93</v>
      </c>
      <c r="BM186" s="115" t="s">
        <v>665</v>
      </c>
    </row>
    <row r="187" spans="2:65" s="1" customFormat="1" ht="21.75" customHeight="1" x14ac:dyDescent="0.2">
      <c r="B187" s="17"/>
      <c r="C187" s="104" t="s">
        <v>112</v>
      </c>
      <c r="D187" s="104" t="s">
        <v>91</v>
      </c>
      <c r="E187" s="105" t="s">
        <v>115</v>
      </c>
      <c r="F187" s="106" t="s">
        <v>116</v>
      </c>
      <c r="G187" s="107" t="s">
        <v>101</v>
      </c>
      <c r="H187" s="108">
        <v>0.47199999999999998</v>
      </c>
      <c r="I187" s="109"/>
      <c r="J187" s="110">
        <f>ROUND(I187*H187,2)</f>
        <v>0</v>
      </c>
      <c r="K187" s="111"/>
      <c r="L187" s="17"/>
      <c r="M187" s="112" t="s">
        <v>0</v>
      </c>
      <c r="N187" s="78" t="s">
        <v>27</v>
      </c>
      <c r="P187" s="113">
        <f>O187*H187</f>
        <v>0</v>
      </c>
      <c r="Q187" s="113">
        <v>0</v>
      </c>
      <c r="R187" s="113">
        <f>Q187*H187</f>
        <v>0</v>
      </c>
      <c r="S187" s="113">
        <v>0</v>
      </c>
      <c r="T187" s="114">
        <f>S187*H187</f>
        <v>0</v>
      </c>
      <c r="AR187" s="115" t="s">
        <v>93</v>
      </c>
      <c r="AT187" s="115" t="s">
        <v>91</v>
      </c>
      <c r="AU187" s="115" t="s">
        <v>46</v>
      </c>
      <c r="AY187" s="10" t="s">
        <v>90</v>
      </c>
      <c r="BE187" s="33">
        <f>IF(N187="základná",J187,0)</f>
        <v>0</v>
      </c>
      <c r="BF187" s="33">
        <f>IF(N187="znížená",J187,0)</f>
        <v>0</v>
      </c>
      <c r="BG187" s="33">
        <f>IF(N187="zákl. prenesená",J187,0)</f>
        <v>0</v>
      </c>
      <c r="BH187" s="33">
        <f>IF(N187="zníž. prenesená",J187,0)</f>
        <v>0</v>
      </c>
      <c r="BI187" s="33">
        <f>IF(N187="nulová",J187,0)</f>
        <v>0</v>
      </c>
      <c r="BJ187" s="10" t="s">
        <v>46</v>
      </c>
      <c r="BK187" s="33">
        <f>ROUND(I187*H187,2)</f>
        <v>0</v>
      </c>
      <c r="BL187" s="10" t="s">
        <v>93</v>
      </c>
      <c r="BM187" s="115" t="s">
        <v>666</v>
      </c>
    </row>
    <row r="188" spans="2:65" s="1" customFormat="1" ht="24.2" customHeight="1" x14ac:dyDescent="0.2">
      <c r="B188" s="17"/>
      <c r="C188" s="104" t="s">
        <v>113</v>
      </c>
      <c r="D188" s="104" t="s">
        <v>91</v>
      </c>
      <c r="E188" s="105" t="s">
        <v>118</v>
      </c>
      <c r="F188" s="106" t="s">
        <v>119</v>
      </c>
      <c r="G188" s="107" t="s">
        <v>101</v>
      </c>
      <c r="H188" s="108">
        <v>10.856</v>
      </c>
      <c r="I188" s="109"/>
      <c r="J188" s="110">
        <f>ROUND(I188*H188,2)</f>
        <v>0</v>
      </c>
      <c r="K188" s="111"/>
      <c r="L188" s="17"/>
      <c r="M188" s="112" t="s">
        <v>0</v>
      </c>
      <c r="N188" s="78" t="s">
        <v>27</v>
      </c>
      <c r="P188" s="113">
        <f>O188*H188</f>
        <v>0</v>
      </c>
      <c r="Q188" s="113">
        <v>0</v>
      </c>
      <c r="R188" s="113">
        <f>Q188*H188</f>
        <v>0</v>
      </c>
      <c r="S188" s="113">
        <v>0</v>
      </c>
      <c r="T188" s="114">
        <f>S188*H188</f>
        <v>0</v>
      </c>
      <c r="AR188" s="115" t="s">
        <v>93</v>
      </c>
      <c r="AT188" s="115" t="s">
        <v>91</v>
      </c>
      <c r="AU188" s="115" t="s">
        <v>46</v>
      </c>
      <c r="AY188" s="10" t="s">
        <v>90</v>
      </c>
      <c r="BE188" s="33">
        <f>IF(N188="základná",J188,0)</f>
        <v>0</v>
      </c>
      <c r="BF188" s="33">
        <f>IF(N188="znížená",J188,0)</f>
        <v>0</v>
      </c>
      <c r="BG188" s="33">
        <f>IF(N188="zákl. prenesená",J188,0)</f>
        <v>0</v>
      </c>
      <c r="BH188" s="33">
        <f>IF(N188="zníž. prenesená",J188,0)</f>
        <v>0</v>
      </c>
      <c r="BI188" s="33">
        <f>IF(N188="nulová",J188,0)</f>
        <v>0</v>
      </c>
      <c r="BJ188" s="10" t="s">
        <v>46</v>
      </c>
      <c r="BK188" s="33">
        <f>ROUND(I188*H188,2)</f>
        <v>0</v>
      </c>
      <c r="BL188" s="10" t="s">
        <v>93</v>
      </c>
      <c r="BM188" s="115" t="s">
        <v>667</v>
      </c>
    </row>
    <row r="189" spans="2:65" s="7" customFormat="1" x14ac:dyDescent="0.2">
      <c r="B189" s="127"/>
      <c r="D189" s="128" t="s">
        <v>120</v>
      </c>
      <c r="F189" s="129" t="s">
        <v>668</v>
      </c>
      <c r="H189" s="130">
        <v>10.856</v>
      </c>
      <c r="I189" s="131"/>
      <c r="L189" s="127"/>
      <c r="M189" s="132"/>
      <c r="T189" s="133"/>
      <c r="AT189" s="134" t="s">
        <v>120</v>
      </c>
      <c r="AU189" s="134" t="s">
        <v>46</v>
      </c>
      <c r="AV189" s="7" t="s">
        <v>46</v>
      </c>
      <c r="AW189" s="7" t="s">
        <v>1</v>
      </c>
      <c r="AX189" s="7" t="s">
        <v>45</v>
      </c>
      <c r="AY189" s="134" t="s">
        <v>90</v>
      </c>
    </row>
    <row r="190" spans="2:65" s="1" customFormat="1" ht="24.2" customHeight="1" x14ac:dyDescent="0.2">
      <c r="B190" s="17"/>
      <c r="C190" s="104" t="s">
        <v>114</v>
      </c>
      <c r="D190" s="104" t="s">
        <v>91</v>
      </c>
      <c r="E190" s="105" t="s">
        <v>122</v>
      </c>
      <c r="F190" s="106" t="s">
        <v>123</v>
      </c>
      <c r="G190" s="107" t="s">
        <v>101</v>
      </c>
      <c r="H190" s="108">
        <v>0.47199999999999998</v>
      </c>
      <c r="I190" s="109"/>
      <c r="J190" s="110">
        <f>ROUND(I190*H190,2)</f>
        <v>0</v>
      </c>
      <c r="K190" s="111"/>
      <c r="L190" s="17"/>
      <c r="M190" s="112" t="s">
        <v>0</v>
      </c>
      <c r="N190" s="78" t="s">
        <v>27</v>
      </c>
      <c r="P190" s="113">
        <f>O190*H190</f>
        <v>0</v>
      </c>
      <c r="Q190" s="113">
        <v>0</v>
      </c>
      <c r="R190" s="113">
        <f>Q190*H190</f>
        <v>0</v>
      </c>
      <c r="S190" s="113">
        <v>0</v>
      </c>
      <c r="T190" s="114">
        <f>S190*H190</f>
        <v>0</v>
      </c>
      <c r="AR190" s="115" t="s">
        <v>93</v>
      </c>
      <c r="AT190" s="115" t="s">
        <v>91</v>
      </c>
      <c r="AU190" s="115" t="s">
        <v>46</v>
      </c>
      <c r="AY190" s="10" t="s">
        <v>90</v>
      </c>
      <c r="BE190" s="33">
        <f>IF(N190="základná",J190,0)</f>
        <v>0</v>
      </c>
      <c r="BF190" s="33">
        <f>IF(N190="znížená",J190,0)</f>
        <v>0</v>
      </c>
      <c r="BG190" s="33">
        <f>IF(N190="zákl. prenesená",J190,0)</f>
        <v>0</v>
      </c>
      <c r="BH190" s="33">
        <f>IF(N190="zníž. prenesená",J190,0)</f>
        <v>0</v>
      </c>
      <c r="BI190" s="33">
        <f>IF(N190="nulová",J190,0)</f>
        <v>0</v>
      </c>
      <c r="BJ190" s="10" t="s">
        <v>46</v>
      </c>
      <c r="BK190" s="33">
        <f>ROUND(I190*H190,2)</f>
        <v>0</v>
      </c>
      <c r="BL190" s="10" t="s">
        <v>93</v>
      </c>
      <c r="BM190" s="115" t="s">
        <v>669</v>
      </c>
    </row>
    <row r="191" spans="2:65" s="1" customFormat="1" ht="24.2" customHeight="1" x14ac:dyDescent="0.2">
      <c r="B191" s="17"/>
      <c r="C191" s="104" t="s">
        <v>2</v>
      </c>
      <c r="D191" s="104" t="s">
        <v>91</v>
      </c>
      <c r="E191" s="105" t="s">
        <v>125</v>
      </c>
      <c r="F191" s="106" t="s">
        <v>126</v>
      </c>
      <c r="G191" s="107" t="s">
        <v>101</v>
      </c>
      <c r="H191" s="108">
        <v>0.47199999999999998</v>
      </c>
      <c r="I191" s="109"/>
      <c r="J191" s="110">
        <f>ROUND(I191*H191,2)</f>
        <v>0</v>
      </c>
      <c r="K191" s="111"/>
      <c r="L191" s="17"/>
      <c r="M191" s="112" t="s">
        <v>0</v>
      </c>
      <c r="N191" s="78" t="s">
        <v>27</v>
      </c>
      <c r="P191" s="113">
        <f>O191*H191</f>
        <v>0</v>
      </c>
      <c r="Q191" s="113">
        <v>0</v>
      </c>
      <c r="R191" s="113">
        <f>Q191*H191</f>
        <v>0</v>
      </c>
      <c r="S191" s="113">
        <v>0</v>
      </c>
      <c r="T191" s="114">
        <f>S191*H191</f>
        <v>0</v>
      </c>
      <c r="AR191" s="115" t="s">
        <v>93</v>
      </c>
      <c r="AT191" s="115" t="s">
        <v>91</v>
      </c>
      <c r="AU191" s="115" t="s">
        <v>46</v>
      </c>
      <c r="AY191" s="10" t="s">
        <v>90</v>
      </c>
      <c r="BE191" s="33">
        <f>IF(N191="základná",J191,0)</f>
        <v>0</v>
      </c>
      <c r="BF191" s="33">
        <f>IF(N191="znížená",J191,0)</f>
        <v>0</v>
      </c>
      <c r="BG191" s="33">
        <f>IF(N191="zákl. prenesená",J191,0)</f>
        <v>0</v>
      </c>
      <c r="BH191" s="33">
        <f>IF(N191="zníž. prenesená",J191,0)</f>
        <v>0</v>
      </c>
      <c r="BI191" s="33">
        <f>IF(N191="nulová",J191,0)</f>
        <v>0</v>
      </c>
      <c r="BJ191" s="10" t="s">
        <v>46</v>
      </c>
      <c r="BK191" s="33">
        <f>ROUND(I191*H191,2)</f>
        <v>0</v>
      </c>
      <c r="BL191" s="10" t="s">
        <v>93</v>
      </c>
      <c r="BM191" s="115" t="s">
        <v>670</v>
      </c>
    </row>
    <row r="192" spans="2:65" s="1" customFormat="1" ht="24.2" customHeight="1" x14ac:dyDescent="0.2">
      <c r="B192" s="17"/>
      <c r="C192" s="104" t="s">
        <v>117</v>
      </c>
      <c r="D192" s="104" t="s">
        <v>91</v>
      </c>
      <c r="E192" s="105" t="s">
        <v>671</v>
      </c>
      <c r="F192" s="106" t="s">
        <v>672</v>
      </c>
      <c r="G192" s="107" t="s">
        <v>101</v>
      </c>
      <c r="H192" s="108">
        <v>0.30299999999999999</v>
      </c>
      <c r="I192" s="109"/>
      <c r="J192" s="110">
        <f>ROUND(I192*H192,2)</f>
        <v>0</v>
      </c>
      <c r="K192" s="111"/>
      <c r="L192" s="17"/>
      <c r="M192" s="112" t="s">
        <v>0</v>
      </c>
      <c r="N192" s="78" t="s">
        <v>27</v>
      </c>
      <c r="P192" s="113">
        <f>O192*H192</f>
        <v>0</v>
      </c>
      <c r="Q192" s="113">
        <v>0</v>
      </c>
      <c r="R192" s="113">
        <f>Q192*H192</f>
        <v>0</v>
      </c>
      <c r="S192" s="113">
        <v>0</v>
      </c>
      <c r="T192" s="114">
        <f>S192*H192</f>
        <v>0</v>
      </c>
      <c r="AR192" s="115" t="s">
        <v>93</v>
      </c>
      <c r="AT192" s="115" t="s">
        <v>91</v>
      </c>
      <c r="AU192" s="115" t="s">
        <v>46</v>
      </c>
      <c r="AY192" s="10" t="s">
        <v>90</v>
      </c>
      <c r="BE192" s="33">
        <f>IF(N192="základná",J192,0)</f>
        <v>0</v>
      </c>
      <c r="BF192" s="33">
        <f>IF(N192="znížená",J192,0)</f>
        <v>0</v>
      </c>
      <c r="BG192" s="33">
        <f>IF(N192="zákl. prenesená",J192,0)</f>
        <v>0</v>
      </c>
      <c r="BH192" s="33">
        <f>IF(N192="zníž. prenesená",J192,0)</f>
        <v>0</v>
      </c>
      <c r="BI192" s="33">
        <f>IF(N192="nulová",J192,0)</f>
        <v>0</v>
      </c>
      <c r="BJ192" s="10" t="s">
        <v>46</v>
      </c>
      <c r="BK192" s="33">
        <f>ROUND(I192*H192,2)</f>
        <v>0</v>
      </c>
      <c r="BL192" s="10" t="s">
        <v>93</v>
      </c>
      <c r="BM192" s="115" t="s">
        <v>673</v>
      </c>
    </row>
    <row r="193" spans="2:65" s="1" customFormat="1" ht="37.9" customHeight="1" x14ac:dyDescent="0.2">
      <c r="B193" s="17"/>
      <c r="C193" s="104" t="s">
        <v>121</v>
      </c>
      <c r="D193" s="104" t="s">
        <v>91</v>
      </c>
      <c r="E193" s="105" t="s">
        <v>674</v>
      </c>
      <c r="F193" s="106" t="s">
        <v>675</v>
      </c>
      <c r="G193" s="107" t="s">
        <v>101</v>
      </c>
      <c r="H193" s="108">
        <v>6.06</v>
      </c>
      <c r="I193" s="109"/>
      <c r="J193" s="110">
        <f>ROUND(I193*H193,2)</f>
        <v>0</v>
      </c>
      <c r="K193" s="111"/>
      <c r="L193" s="17"/>
      <c r="M193" s="112" t="s">
        <v>0</v>
      </c>
      <c r="N193" s="78" t="s">
        <v>27</v>
      </c>
      <c r="P193" s="113">
        <f>O193*H193</f>
        <v>0</v>
      </c>
      <c r="Q193" s="113">
        <v>0</v>
      </c>
      <c r="R193" s="113">
        <f>Q193*H193</f>
        <v>0</v>
      </c>
      <c r="S193" s="113">
        <v>0</v>
      </c>
      <c r="T193" s="114">
        <f>S193*H193</f>
        <v>0</v>
      </c>
      <c r="AR193" s="115" t="s">
        <v>93</v>
      </c>
      <c r="AT193" s="115" t="s">
        <v>91</v>
      </c>
      <c r="AU193" s="115" t="s">
        <v>46</v>
      </c>
      <c r="AY193" s="10" t="s">
        <v>90</v>
      </c>
      <c r="BE193" s="33">
        <f>IF(N193="základná",J193,0)</f>
        <v>0</v>
      </c>
      <c r="BF193" s="33">
        <f>IF(N193="znížená",J193,0)</f>
        <v>0</v>
      </c>
      <c r="BG193" s="33">
        <f>IF(N193="zákl. prenesená",J193,0)</f>
        <v>0</v>
      </c>
      <c r="BH193" s="33">
        <f>IF(N193="zníž. prenesená",J193,0)</f>
        <v>0</v>
      </c>
      <c r="BI193" s="33">
        <f>IF(N193="nulová",J193,0)</f>
        <v>0</v>
      </c>
      <c r="BJ193" s="10" t="s">
        <v>46</v>
      </c>
      <c r="BK193" s="33">
        <f>ROUND(I193*H193,2)</f>
        <v>0</v>
      </c>
      <c r="BL193" s="10" t="s">
        <v>93</v>
      </c>
      <c r="BM193" s="115" t="s">
        <v>676</v>
      </c>
    </row>
    <row r="194" spans="2:65" s="7" customFormat="1" x14ac:dyDescent="0.2">
      <c r="B194" s="127"/>
      <c r="D194" s="128" t="s">
        <v>120</v>
      </c>
      <c r="E194" s="134" t="s">
        <v>0</v>
      </c>
      <c r="F194" s="129" t="s">
        <v>677</v>
      </c>
      <c r="H194" s="130">
        <v>6.06</v>
      </c>
      <c r="I194" s="131"/>
      <c r="L194" s="127"/>
      <c r="M194" s="132"/>
      <c r="T194" s="133"/>
      <c r="AT194" s="134" t="s">
        <v>120</v>
      </c>
      <c r="AU194" s="134" t="s">
        <v>46</v>
      </c>
      <c r="AV194" s="7" t="s">
        <v>46</v>
      </c>
      <c r="AW194" s="7" t="s">
        <v>18</v>
      </c>
      <c r="AX194" s="7" t="s">
        <v>45</v>
      </c>
      <c r="AY194" s="134" t="s">
        <v>90</v>
      </c>
    </row>
    <row r="195" spans="2:65" s="1" customFormat="1" ht="24.2" customHeight="1" x14ac:dyDescent="0.2">
      <c r="B195" s="17"/>
      <c r="C195" s="104" t="s">
        <v>124</v>
      </c>
      <c r="D195" s="104" t="s">
        <v>91</v>
      </c>
      <c r="E195" s="105" t="s">
        <v>169</v>
      </c>
      <c r="F195" s="106" t="s">
        <v>170</v>
      </c>
      <c r="G195" s="107" t="s">
        <v>101</v>
      </c>
      <c r="H195" s="108">
        <v>0.47199999999999998</v>
      </c>
      <c r="I195" s="109"/>
      <c r="J195" s="110">
        <f>ROUND(I195*H195,2)</f>
        <v>0</v>
      </c>
      <c r="K195" s="111"/>
      <c r="L195" s="17"/>
      <c r="M195" s="112" t="s">
        <v>0</v>
      </c>
      <c r="N195" s="78" t="s">
        <v>27</v>
      </c>
      <c r="P195" s="113">
        <f>O195*H195</f>
        <v>0</v>
      </c>
      <c r="Q195" s="113">
        <v>0</v>
      </c>
      <c r="R195" s="113">
        <f>Q195*H195</f>
        <v>0</v>
      </c>
      <c r="S195" s="113">
        <v>0</v>
      </c>
      <c r="T195" s="114">
        <f>S195*H195</f>
        <v>0</v>
      </c>
      <c r="AR195" s="115" t="s">
        <v>93</v>
      </c>
      <c r="AT195" s="115" t="s">
        <v>91</v>
      </c>
      <c r="AU195" s="115" t="s">
        <v>46</v>
      </c>
      <c r="AY195" s="10" t="s">
        <v>90</v>
      </c>
      <c r="BE195" s="33">
        <f>IF(N195="základná",J195,0)</f>
        <v>0</v>
      </c>
      <c r="BF195" s="33">
        <f>IF(N195="znížená",J195,0)</f>
        <v>0</v>
      </c>
      <c r="BG195" s="33">
        <f>IF(N195="zákl. prenesená",J195,0)</f>
        <v>0</v>
      </c>
      <c r="BH195" s="33">
        <f>IF(N195="zníž. prenesená",J195,0)</f>
        <v>0</v>
      </c>
      <c r="BI195" s="33">
        <f>IF(N195="nulová",J195,0)</f>
        <v>0</v>
      </c>
      <c r="BJ195" s="10" t="s">
        <v>46</v>
      </c>
      <c r="BK195" s="33">
        <f>ROUND(I195*H195,2)</f>
        <v>0</v>
      </c>
      <c r="BL195" s="10" t="s">
        <v>93</v>
      </c>
      <c r="BM195" s="115" t="s">
        <v>678</v>
      </c>
    </row>
    <row r="196" spans="2:65" s="1" customFormat="1" ht="24.2" customHeight="1" x14ac:dyDescent="0.2">
      <c r="B196" s="17"/>
      <c r="C196" s="104" t="s">
        <v>127</v>
      </c>
      <c r="D196" s="104" t="s">
        <v>91</v>
      </c>
      <c r="E196" s="105" t="s">
        <v>679</v>
      </c>
      <c r="F196" s="106" t="s">
        <v>680</v>
      </c>
      <c r="G196" s="107" t="s">
        <v>101</v>
      </c>
      <c r="H196" s="108">
        <v>0.47199999999999998</v>
      </c>
      <c r="I196" s="109"/>
      <c r="J196" s="110">
        <f>ROUND(I196*H196,2)</f>
        <v>0</v>
      </c>
      <c r="K196" s="111"/>
      <c r="L196" s="17"/>
      <c r="M196" s="112" t="s">
        <v>0</v>
      </c>
      <c r="N196" s="78" t="s">
        <v>27</v>
      </c>
      <c r="P196" s="113">
        <f>O196*H196</f>
        <v>0</v>
      </c>
      <c r="Q196" s="113">
        <v>0</v>
      </c>
      <c r="R196" s="113">
        <f>Q196*H196</f>
        <v>0</v>
      </c>
      <c r="S196" s="113">
        <v>0</v>
      </c>
      <c r="T196" s="114">
        <f>S196*H196</f>
        <v>0</v>
      </c>
      <c r="AR196" s="115" t="s">
        <v>93</v>
      </c>
      <c r="AT196" s="115" t="s">
        <v>91</v>
      </c>
      <c r="AU196" s="115" t="s">
        <v>46</v>
      </c>
      <c r="AY196" s="10" t="s">
        <v>90</v>
      </c>
      <c r="BE196" s="33">
        <f>IF(N196="základná",J196,0)</f>
        <v>0</v>
      </c>
      <c r="BF196" s="33">
        <f>IF(N196="znížená",J196,0)</f>
        <v>0</v>
      </c>
      <c r="BG196" s="33">
        <f>IF(N196="zákl. prenesená",J196,0)</f>
        <v>0</v>
      </c>
      <c r="BH196" s="33">
        <f>IF(N196="zníž. prenesená",J196,0)</f>
        <v>0</v>
      </c>
      <c r="BI196" s="33">
        <f>IF(N196="nulová",J196,0)</f>
        <v>0</v>
      </c>
      <c r="BJ196" s="10" t="s">
        <v>46</v>
      </c>
      <c r="BK196" s="33">
        <f>ROUND(I196*H196,2)</f>
        <v>0</v>
      </c>
      <c r="BL196" s="10" t="s">
        <v>93</v>
      </c>
      <c r="BM196" s="115" t="s">
        <v>681</v>
      </c>
    </row>
    <row r="197" spans="2:65" s="1" customFormat="1" ht="33" customHeight="1" x14ac:dyDescent="0.2">
      <c r="B197" s="17"/>
      <c r="C197" s="104" t="s">
        <v>128</v>
      </c>
      <c r="D197" s="104" t="s">
        <v>91</v>
      </c>
      <c r="E197" s="105" t="s">
        <v>682</v>
      </c>
      <c r="F197" s="106" t="s">
        <v>683</v>
      </c>
      <c r="G197" s="107" t="s">
        <v>101</v>
      </c>
      <c r="H197" s="108">
        <v>0.30299999999999999</v>
      </c>
      <c r="I197" s="109"/>
      <c r="J197" s="110">
        <f>ROUND(I197*H197,2)</f>
        <v>0</v>
      </c>
      <c r="K197" s="111"/>
      <c r="L197" s="17"/>
      <c r="M197" s="112" t="s">
        <v>0</v>
      </c>
      <c r="N197" s="78" t="s">
        <v>27</v>
      </c>
      <c r="P197" s="113">
        <f>O197*H197</f>
        <v>0</v>
      </c>
      <c r="Q197" s="113">
        <v>0</v>
      </c>
      <c r="R197" s="113">
        <f>Q197*H197</f>
        <v>0</v>
      </c>
      <c r="S197" s="113">
        <v>0</v>
      </c>
      <c r="T197" s="114">
        <f>S197*H197</f>
        <v>0</v>
      </c>
      <c r="AR197" s="115" t="s">
        <v>93</v>
      </c>
      <c r="AT197" s="115" t="s">
        <v>91</v>
      </c>
      <c r="AU197" s="115" t="s">
        <v>46</v>
      </c>
      <c r="AY197" s="10" t="s">
        <v>90</v>
      </c>
      <c r="BE197" s="33">
        <f>IF(N197="základná",J197,0)</f>
        <v>0</v>
      </c>
      <c r="BF197" s="33">
        <f>IF(N197="znížená",J197,0)</f>
        <v>0</v>
      </c>
      <c r="BG197" s="33">
        <f>IF(N197="zákl. prenesená",J197,0)</f>
        <v>0</v>
      </c>
      <c r="BH197" s="33">
        <f>IF(N197="zníž. prenesená",J197,0)</f>
        <v>0</v>
      </c>
      <c r="BI197" s="33">
        <f>IF(N197="nulová",J197,0)</f>
        <v>0</v>
      </c>
      <c r="BJ197" s="10" t="s">
        <v>46</v>
      </c>
      <c r="BK197" s="33">
        <f>ROUND(I197*H197,2)</f>
        <v>0</v>
      </c>
      <c r="BL197" s="10" t="s">
        <v>93</v>
      </c>
      <c r="BM197" s="115" t="s">
        <v>684</v>
      </c>
    </row>
    <row r="198" spans="2:65" s="6" customFormat="1" ht="22.9" customHeight="1" x14ac:dyDescent="0.2">
      <c r="B198" s="93"/>
      <c r="D198" s="94" t="s">
        <v>43</v>
      </c>
      <c r="E198" s="102" t="s">
        <v>129</v>
      </c>
      <c r="F198" s="102" t="s">
        <v>130</v>
      </c>
      <c r="I198" s="96"/>
      <c r="J198" s="103">
        <f>BK198</f>
        <v>0</v>
      </c>
      <c r="L198" s="93"/>
      <c r="M198" s="97"/>
      <c r="P198" s="98">
        <f>P199</f>
        <v>0</v>
      </c>
      <c r="R198" s="98">
        <f>R199</f>
        <v>0</v>
      </c>
      <c r="T198" s="99">
        <f>T199</f>
        <v>0</v>
      </c>
      <c r="AR198" s="94" t="s">
        <v>45</v>
      </c>
      <c r="AT198" s="100" t="s">
        <v>43</v>
      </c>
      <c r="AU198" s="100" t="s">
        <v>45</v>
      </c>
      <c r="AY198" s="94" t="s">
        <v>90</v>
      </c>
      <c r="BK198" s="101">
        <f>BK199</f>
        <v>0</v>
      </c>
    </row>
    <row r="199" spans="2:65" s="1" customFormat="1" ht="24.2" customHeight="1" x14ac:dyDescent="0.2">
      <c r="B199" s="17"/>
      <c r="C199" s="104" t="s">
        <v>131</v>
      </c>
      <c r="D199" s="104" t="s">
        <v>91</v>
      </c>
      <c r="E199" s="105" t="s">
        <v>351</v>
      </c>
      <c r="F199" s="106" t="s">
        <v>352</v>
      </c>
      <c r="G199" s="107" t="s">
        <v>101</v>
      </c>
      <c r="H199" s="108">
        <v>10.99</v>
      </c>
      <c r="I199" s="109"/>
      <c r="J199" s="110">
        <f>ROUND(I199*H199,2)</f>
        <v>0</v>
      </c>
      <c r="K199" s="111"/>
      <c r="L199" s="17"/>
      <c r="M199" s="112" t="s">
        <v>0</v>
      </c>
      <c r="N199" s="78" t="s">
        <v>27</v>
      </c>
      <c r="P199" s="113">
        <f>O199*H199</f>
        <v>0</v>
      </c>
      <c r="Q199" s="113">
        <v>0</v>
      </c>
      <c r="R199" s="113">
        <f>Q199*H199</f>
        <v>0</v>
      </c>
      <c r="S199" s="113">
        <v>0</v>
      </c>
      <c r="T199" s="114">
        <f>S199*H199</f>
        <v>0</v>
      </c>
      <c r="AR199" s="115" t="s">
        <v>93</v>
      </c>
      <c r="AT199" s="115" t="s">
        <v>91</v>
      </c>
      <c r="AU199" s="115" t="s">
        <v>46</v>
      </c>
      <c r="AY199" s="10" t="s">
        <v>90</v>
      </c>
      <c r="BE199" s="33">
        <f>IF(N199="základná",J199,0)</f>
        <v>0</v>
      </c>
      <c r="BF199" s="33">
        <f>IF(N199="znížená",J199,0)</f>
        <v>0</v>
      </c>
      <c r="BG199" s="33">
        <f>IF(N199="zákl. prenesená",J199,0)</f>
        <v>0</v>
      </c>
      <c r="BH199" s="33">
        <f>IF(N199="zníž. prenesená",J199,0)</f>
        <v>0</v>
      </c>
      <c r="BI199" s="33">
        <f>IF(N199="nulová",J199,0)</f>
        <v>0</v>
      </c>
      <c r="BJ199" s="10" t="s">
        <v>46</v>
      </c>
      <c r="BK199" s="33">
        <f>ROUND(I199*H199,2)</f>
        <v>0</v>
      </c>
      <c r="BL199" s="10" t="s">
        <v>93</v>
      </c>
      <c r="BM199" s="115" t="s">
        <v>685</v>
      </c>
    </row>
    <row r="200" spans="2:65" s="6" customFormat="1" ht="25.9" customHeight="1" x14ac:dyDescent="0.2">
      <c r="B200" s="93"/>
      <c r="D200" s="94" t="s">
        <v>43</v>
      </c>
      <c r="E200" s="95" t="s">
        <v>173</v>
      </c>
      <c r="F200" s="95" t="s">
        <v>174</v>
      </c>
      <c r="I200" s="96"/>
      <c r="J200" s="76">
        <f>BK200</f>
        <v>0</v>
      </c>
      <c r="L200" s="93"/>
      <c r="M200" s="97"/>
      <c r="P200" s="98">
        <f>P201+P208+P219+P223</f>
        <v>0</v>
      </c>
      <c r="R200" s="98">
        <f>R201+R208+R219+R223</f>
        <v>0.36593696720000002</v>
      </c>
      <c r="T200" s="99">
        <f>T201+T208+T219+T223</f>
        <v>0.39964900000000003</v>
      </c>
      <c r="AR200" s="94" t="s">
        <v>46</v>
      </c>
      <c r="AT200" s="100" t="s">
        <v>43</v>
      </c>
      <c r="AU200" s="100" t="s">
        <v>44</v>
      </c>
      <c r="AY200" s="94" t="s">
        <v>90</v>
      </c>
      <c r="BK200" s="101">
        <f>BK201+BK208+BK219+BK223</f>
        <v>0</v>
      </c>
    </row>
    <row r="201" spans="2:65" s="6" customFormat="1" ht="22.9" customHeight="1" x14ac:dyDescent="0.2">
      <c r="B201" s="93"/>
      <c r="D201" s="94" t="s">
        <v>43</v>
      </c>
      <c r="E201" s="102" t="s">
        <v>230</v>
      </c>
      <c r="F201" s="102" t="s">
        <v>231</v>
      </c>
      <c r="I201" s="96"/>
      <c r="J201" s="103">
        <f>BK201</f>
        <v>0</v>
      </c>
      <c r="L201" s="93"/>
      <c r="M201" s="97"/>
      <c r="P201" s="98">
        <f>SUM(P202:P207)</f>
        <v>0</v>
      </c>
      <c r="R201" s="98">
        <f>SUM(R202:R207)</f>
        <v>0.14673912</v>
      </c>
      <c r="T201" s="99">
        <f>SUM(T202:T207)</f>
        <v>9.6467000000000011E-2</v>
      </c>
      <c r="AR201" s="94" t="s">
        <v>46</v>
      </c>
      <c r="AT201" s="100" t="s">
        <v>43</v>
      </c>
      <c r="AU201" s="100" t="s">
        <v>45</v>
      </c>
      <c r="AY201" s="94" t="s">
        <v>90</v>
      </c>
      <c r="BK201" s="101">
        <f>SUM(BK202:BK207)</f>
        <v>0</v>
      </c>
    </row>
    <row r="202" spans="2:65" s="1" customFormat="1" ht="24.2" customHeight="1" x14ac:dyDescent="0.2">
      <c r="B202" s="17"/>
      <c r="C202" s="104" t="s">
        <v>134</v>
      </c>
      <c r="D202" s="104" t="s">
        <v>91</v>
      </c>
      <c r="E202" s="105" t="s">
        <v>686</v>
      </c>
      <c r="F202" s="106" t="s">
        <v>687</v>
      </c>
      <c r="G202" s="107" t="s">
        <v>92</v>
      </c>
      <c r="H202" s="108">
        <v>13.781000000000001</v>
      </c>
      <c r="I202" s="109"/>
      <c r="J202" s="110">
        <f>ROUND(I202*H202,2)</f>
        <v>0</v>
      </c>
      <c r="K202" s="111"/>
      <c r="L202" s="17"/>
      <c r="M202" s="112" t="s">
        <v>0</v>
      </c>
      <c r="N202" s="78" t="s">
        <v>27</v>
      </c>
      <c r="P202" s="113">
        <f>O202*H202</f>
        <v>0</v>
      </c>
      <c r="Q202" s="113">
        <v>0</v>
      </c>
      <c r="R202" s="113">
        <f>Q202*H202</f>
        <v>0</v>
      </c>
      <c r="S202" s="113">
        <v>0</v>
      </c>
      <c r="T202" s="114">
        <f>S202*H202</f>
        <v>0</v>
      </c>
      <c r="AR202" s="115" t="s">
        <v>111</v>
      </c>
      <c r="AT202" s="115" t="s">
        <v>91</v>
      </c>
      <c r="AU202" s="115" t="s">
        <v>46</v>
      </c>
      <c r="AY202" s="10" t="s">
        <v>90</v>
      </c>
      <c r="BE202" s="33">
        <f>IF(N202="základná",J202,0)</f>
        <v>0</v>
      </c>
      <c r="BF202" s="33">
        <f>IF(N202="znížená",J202,0)</f>
        <v>0</v>
      </c>
      <c r="BG202" s="33">
        <f>IF(N202="zákl. prenesená",J202,0)</f>
        <v>0</v>
      </c>
      <c r="BH202" s="33">
        <f>IF(N202="zníž. prenesená",J202,0)</f>
        <v>0</v>
      </c>
      <c r="BI202" s="33">
        <f>IF(N202="nulová",J202,0)</f>
        <v>0</v>
      </c>
      <c r="BJ202" s="10" t="s">
        <v>46</v>
      </c>
      <c r="BK202" s="33">
        <f>ROUND(I202*H202,2)</f>
        <v>0</v>
      </c>
      <c r="BL202" s="10" t="s">
        <v>111</v>
      </c>
      <c r="BM202" s="115" t="s">
        <v>688</v>
      </c>
    </row>
    <row r="203" spans="2:65" s="7" customFormat="1" x14ac:dyDescent="0.2">
      <c r="B203" s="127"/>
      <c r="D203" s="128" t="s">
        <v>120</v>
      </c>
      <c r="E203" s="134" t="s">
        <v>0</v>
      </c>
      <c r="F203" s="129" t="s">
        <v>609</v>
      </c>
      <c r="H203" s="130">
        <v>13.781000000000001</v>
      </c>
      <c r="I203" s="131"/>
      <c r="L203" s="127"/>
      <c r="M203" s="132"/>
      <c r="T203" s="133"/>
      <c r="AT203" s="134" t="s">
        <v>120</v>
      </c>
      <c r="AU203" s="134" t="s">
        <v>46</v>
      </c>
      <c r="AV203" s="7" t="s">
        <v>46</v>
      </c>
      <c r="AW203" s="7" t="s">
        <v>18</v>
      </c>
      <c r="AX203" s="7" t="s">
        <v>45</v>
      </c>
      <c r="AY203" s="134" t="s">
        <v>90</v>
      </c>
    </row>
    <row r="204" spans="2:65" s="1" customFormat="1" ht="16.5" customHeight="1" x14ac:dyDescent="0.2">
      <c r="B204" s="17"/>
      <c r="C204" s="116" t="s">
        <v>139</v>
      </c>
      <c r="D204" s="116" t="s">
        <v>106</v>
      </c>
      <c r="E204" s="117" t="s">
        <v>689</v>
      </c>
      <c r="F204" s="118" t="s">
        <v>690</v>
      </c>
      <c r="G204" s="119" t="s">
        <v>92</v>
      </c>
      <c r="H204" s="120">
        <v>15.159000000000001</v>
      </c>
      <c r="I204" s="121"/>
      <c r="J204" s="122">
        <f>ROUND(I204*H204,2)</f>
        <v>0</v>
      </c>
      <c r="K204" s="123"/>
      <c r="L204" s="124"/>
      <c r="M204" s="125" t="s">
        <v>0</v>
      </c>
      <c r="N204" s="126" t="s">
        <v>27</v>
      </c>
      <c r="P204" s="113">
        <f>O204*H204</f>
        <v>0</v>
      </c>
      <c r="Q204" s="113">
        <v>9.6799999999999994E-3</v>
      </c>
      <c r="R204" s="113">
        <f>Q204*H204</f>
        <v>0.14673912</v>
      </c>
      <c r="S204" s="113">
        <v>0</v>
      </c>
      <c r="T204" s="114">
        <f>S204*H204</f>
        <v>0</v>
      </c>
      <c r="AR204" s="115" t="s">
        <v>182</v>
      </c>
      <c r="AT204" s="115" t="s">
        <v>106</v>
      </c>
      <c r="AU204" s="115" t="s">
        <v>46</v>
      </c>
      <c r="AY204" s="10" t="s">
        <v>90</v>
      </c>
      <c r="BE204" s="33">
        <f>IF(N204="základná",J204,0)</f>
        <v>0</v>
      </c>
      <c r="BF204" s="33">
        <f>IF(N204="znížená",J204,0)</f>
        <v>0</v>
      </c>
      <c r="BG204" s="33">
        <f>IF(N204="zákl. prenesená",J204,0)</f>
        <v>0</v>
      </c>
      <c r="BH204" s="33">
        <f>IF(N204="zníž. prenesená",J204,0)</f>
        <v>0</v>
      </c>
      <c r="BI204" s="33">
        <f>IF(N204="nulová",J204,0)</f>
        <v>0</v>
      </c>
      <c r="BJ204" s="10" t="s">
        <v>46</v>
      </c>
      <c r="BK204" s="33">
        <f>ROUND(I204*H204,2)</f>
        <v>0</v>
      </c>
      <c r="BL204" s="10" t="s">
        <v>111</v>
      </c>
      <c r="BM204" s="115" t="s">
        <v>691</v>
      </c>
    </row>
    <row r="205" spans="2:65" s="1" customFormat="1" ht="33" customHeight="1" x14ac:dyDescent="0.2">
      <c r="B205" s="17"/>
      <c r="C205" s="104" t="s">
        <v>144</v>
      </c>
      <c r="D205" s="104" t="s">
        <v>91</v>
      </c>
      <c r="E205" s="105" t="s">
        <v>692</v>
      </c>
      <c r="F205" s="106" t="s">
        <v>693</v>
      </c>
      <c r="G205" s="107" t="s">
        <v>92</v>
      </c>
      <c r="H205" s="108">
        <v>13.781000000000001</v>
      </c>
      <c r="I205" s="109"/>
      <c r="J205" s="110">
        <f>ROUND(I205*H205,2)</f>
        <v>0</v>
      </c>
      <c r="K205" s="111"/>
      <c r="L205" s="17"/>
      <c r="M205" s="112" t="s">
        <v>0</v>
      </c>
      <c r="N205" s="78" t="s">
        <v>27</v>
      </c>
      <c r="P205" s="113">
        <f>O205*H205</f>
        <v>0</v>
      </c>
      <c r="Q205" s="113">
        <v>0</v>
      </c>
      <c r="R205" s="113">
        <f>Q205*H205</f>
        <v>0</v>
      </c>
      <c r="S205" s="113">
        <v>7.0000000000000001E-3</v>
      </c>
      <c r="T205" s="114">
        <f>S205*H205</f>
        <v>9.6467000000000011E-2</v>
      </c>
      <c r="AR205" s="115" t="s">
        <v>111</v>
      </c>
      <c r="AT205" s="115" t="s">
        <v>91</v>
      </c>
      <c r="AU205" s="115" t="s">
        <v>46</v>
      </c>
      <c r="AY205" s="10" t="s">
        <v>90</v>
      </c>
      <c r="BE205" s="33">
        <f>IF(N205="základná",J205,0)</f>
        <v>0</v>
      </c>
      <c r="BF205" s="33">
        <f>IF(N205="znížená",J205,0)</f>
        <v>0</v>
      </c>
      <c r="BG205" s="33">
        <f>IF(N205="zákl. prenesená",J205,0)</f>
        <v>0</v>
      </c>
      <c r="BH205" s="33">
        <f>IF(N205="zníž. prenesená",J205,0)</f>
        <v>0</v>
      </c>
      <c r="BI205" s="33">
        <f>IF(N205="nulová",J205,0)</f>
        <v>0</v>
      </c>
      <c r="BJ205" s="10" t="s">
        <v>46</v>
      </c>
      <c r="BK205" s="33">
        <f>ROUND(I205*H205,2)</f>
        <v>0</v>
      </c>
      <c r="BL205" s="10" t="s">
        <v>111</v>
      </c>
      <c r="BM205" s="115" t="s">
        <v>694</v>
      </c>
    </row>
    <row r="206" spans="2:65" s="7" customFormat="1" x14ac:dyDescent="0.2">
      <c r="B206" s="127"/>
      <c r="D206" s="128" t="s">
        <v>120</v>
      </c>
      <c r="E206" s="134" t="s">
        <v>0</v>
      </c>
      <c r="F206" s="129" t="s">
        <v>609</v>
      </c>
      <c r="H206" s="130">
        <v>13.781000000000001</v>
      </c>
      <c r="I206" s="131"/>
      <c r="L206" s="127"/>
      <c r="M206" s="132"/>
      <c r="T206" s="133"/>
      <c r="AT206" s="134" t="s">
        <v>120</v>
      </c>
      <c r="AU206" s="134" t="s">
        <v>46</v>
      </c>
      <c r="AV206" s="7" t="s">
        <v>46</v>
      </c>
      <c r="AW206" s="7" t="s">
        <v>18</v>
      </c>
      <c r="AX206" s="7" t="s">
        <v>45</v>
      </c>
      <c r="AY206" s="134" t="s">
        <v>90</v>
      </c>
    </row>
    <row r="207" spans="2:65" s="1" customFormat="1" ht="24.2" customHeight="1" x14ac:dyDescent="0.2">
      <c r="B207" s="17"/>
      <c r="C207" s="104" t="s">
        <v>214</v>
      </c>
      <c r="D207" s="104" t="s">
        <v>91</v>
      </c>
      <c r="E207" s="105" t="s">
        <v>695</v>
      </c>
      <c r="F207" s="106" t="s">
        <v>696</v>
      </c>
      <c r="G207" s="107" t="s">
        <v>189</v>
      </c>
      <c r="H207" s="108"/>
      <c r="I207" s="109"/>
      <c r="J207" s="110">
        <f>ROUND(I207*H207,2)</f>
        <v>0</v>
      </c>
      <c r="K207" s="111"/>
      <c r="L207" s="17"/>
      <c r="M207" s="112" t="s">
        <v>0</v>
      </c>
      <c r="N207" s="78" t="s">
        <v>27</v>
      </c>
      <c r="P207" s="113">
        <f>O207*H207</f>
        <v>0</v>
      </c>
      <c r="Q207" s="113">
        <v>0</v>
      </c>
      <c r="R207" s="113">
        <f>Q207*H207</f>
        <v>0</v>
      </c>
      <c r="S207" s="113">
        <v>0</v>
      </c>
      <c r="T207" s="114">
        <f>S207*H207</f>
        <v>0</v>
      </c>
      <c r="AR207" s="115" t="s">
        <v>111</v>
      </c>
      <c r="AT207" s="115" t="s">
        <v>91</v>
      </c>
      <c r="AU207" s="115" t="s">
        <v>46</v>
      </c>
      <c r="AY207" s="10" t="s">
        <v>90</v>
      </c>
      <c r="BE207" s="33">
        <f>IF(N207="základná",J207,0)</f>
        <v>0</v>
      </c>
      <c r="BF207" s="33">
        <f>IF(N207="znížená",J207,0)</f>
        <v>0</v>
      </c>
      <c r="BG207" s="33">
        <f>IF(N207="zákl. prenesená",J207,0)</f>
        <v>0</v>
      </c>
      <c r="BH207" s="33">
        <f>IF(N207="zníž. prenesená",J207,0)</f>
        <v>0</v>
      </c>
      <c r="BI207" s="33">
        <f>IF(N207="nulová",J207,0)</f>
        <v>0</v>
      </c>
      <c r="BJ207" s="10" t="s">
        <v>46</v>
      </c>
      <c r="BK207" s="33">
        <f>ROUND(I207*H207,2)</f>
        <v>0</v>
      </c>
      <c r="BL207" s="10" t="s">
        <v>111</v>
      </c>
      <c r="BM207" s="115" t="s">
        <v>697</v>
      </c>
    </row>
    <row r="208" spans="2:65" s="6" customFormat="1" ht="22.9" customHeight="1" x14ac:dyDescent="0.2">
      <c r="B208" s="93"/>
      <c r="D208" s="94" t="s">
        <v>43</v>
      </c>
      <c r="E208" s="102" t="s">
        <v>240</v>
      </c>
      <c r="F208" s="102" t="s">
        <v>241</v>
      </c>
      <c r="I208" s="96"/>
      <c r="J208" s="103">
        <f>BK208</f>
        <v>0</v>
      </c>
      <c r="L208" s="93"/>
      <c r="M208" s="97"/>
      <c r="P208" s="98">
        <f>SUM(P209:P218)</f>
        <v>0</v>
      </c>
      <c r="R208" s="98">
        <f>SUM(R209:R218)</f>
        <v>0.15878193260000001</v>
      </c>
      <c r="T208" s="99">
        <f>SUM(T209:T218)</f>
        <v>0</v>
      </c>
      <c r="AR208" s="94" t="s">
        <v>46</v>
      </c>
      <c r="AT208" s="100" t="s">
        <v>43</v>
      </c>
      <c r="AU208" s="100" t="s">
        <v>45</v>
      </c>
      <c r="AY208" s="94" t="s">
        <v>90</v>
      </c>
      <c r="BK208" s="101">
        <f>SUM(BK209:BK218)</f>
        <v>0</v>
      </c>
    </row>
    <row r="209" spans="2:65" s="1" customFormat="1" ht="33" customHeight="1" x14ac:dyDescent="0.2">
      <c r="B209" s="17"/>
      <c r="C209" s="104" t="s">
        <v>217</v>
      </c>
      <c r="D209" s="104" t="s">
        <v>91</v>
      </c>
      <c r="E209" s="105" t="s">
        <v>698</v>
      </c>
      <c r="F209" s="106" t="s">
        <v>699</v>
      </c>
      <c r="G209" s="107" t="s">
        <v>92</v>
      </c>
      <c r="H209" s="108">
        <v>13.781000000000001</v>
      </c>
      <c r="I209" s="109"/>
      <c r="J209" s="110">
        <f>ROUND(I209*H209,2)</f>
        <v>0</v>
      </c>
      <c r="K209" s="111"/>
      <c r="L209" s="17"/>
      <c r="M209" s="112" t="s">
        <v>0</v>
      </c>
      <c r="N209" s="78" t="s">
        <v>27</v>
      </c>
      <c r="P209" s="113">
        <f>O209*H209</f>
        <v>0</v>
      </c>
      <c r="Q209" s="113">
        <v>8.5468000000000002E-3</v>
      </c>
      <c r="R209" s="113">
        <f>Q209*H209</f>
        <v>0.11778345080000001</v>
      </c>
      <c r="S209" s="113">
        <v>0</v>
      </c>
      <c r="T209" s="114">
        <f>S209*H209</f>
        <v>0</v>
      </c>
      <c r="AR209" s="115" t="s">
        <v>111</v>
      </c>
      <c r="AT209" s="115" t="s">
        <v>91</v>
      </c>
      <c r="AU209" s="115" t="s">
        <v>46</v>
      </c>
      <c r="AY209" s="10" t="s">
        <v>90</v>
      </c>
      <c r="BE209" s="33">
        <f>IF(N209="základná",J209,0)</f>
        <v>0</v>
      </c>
      <c r="BF209" s="33">
        <f>IF(N209="znížená",J209,0)</f>
        <v>0</v>
      </c>
      <c r="BG209" s="33">
        <f>IF(N209="zákl. prenesená",J209,0)</f>
        <v>0</v>
      </c>
      <c r="BH209" s="33">
        <f>IF(N209="zníž. prenesená",J209,0)</f>
        <v>0</v>
      </c>
      <c r="BI209" s="33">
        <f>IF(N209="nulová",J209,0)</f>
        <v>0</v>
      </c>
      <c r="BJ209" s="10" t="s">
        <v>46</v>
      </c>
      <c r="BK209" s="33">
        <f>ROUND(I209*H209,2)</f>
        <v>0</v>
      </c>
      <c r="BL209" s="10" t="s">
        <v>111</v>
      </c>
      <c r="BM209" s="115" t="s">
        <v>700</v>
      </c>
    </row>
    <row r="210" spans="2:65" s="7" customFormat="1" x14ac:dyDescent="0.2">
      <c r="B210" s="127"/>
      <c r="D210" s="128" t="s">
        <v>120</v>
      </c>
      <c r="E210" s="134" t="s">
        <v>0</v>
      </c>
      <c r="F210" s="129" t="s">
        <v>609</v>
      </c>
      <c r="H210" s="130">
        <v>13.781000000000001</v>
      </c>
      <c r="I210" s="131"/>
      <c r="L210" s="127"/>
      <c r="M210" s="132"/>
      <c r="T210" s="133"/>
      <c r="AT210" s="134" t="s">
        <v>120</v>
      </c>
      <c r="AU210" s="134" t="s">
        <v>46</v>
      </c>
      <c r="AV210" s="7" t="s">
        <v>46</v>
      </c>
      <c r="AW210" s="7" t="s">
        <v>18</v>
      </c>
      <c r="AX210" s="7" t="s">
        <v>45</v>
      </c>
      <c r="AY210" s="134" t="s">
        <v>90</v>
      </c>
    </row>
    <row r="211" spans="2:65" s="1" customFormat="1" ht="33" customHeight="1" x14ac:dyDescent="0.2">
      <c r="B211" s="17"/>
      <c r="C211" s="104" t="s">
        <v>182</v>
      </c>
      <c r="D211" s="104" t="s">
        <v>91</v>
      </c>
      <c r="E211" s="105" t="s">
        <v>701</v>
      </c>
      <c r="F211" s="106" t="s">
        <v>702</v>
      </c>
      <c r="G211" s="107" t="s">
        <v>103</v>
      </c>
      <c r="H211" s="108">
        <v>7.2</v>
      </c>
      <c r="I211" s="109"/>
      <c r="J211" s="110">
        <f>ROUND(I211*H211,2)</f>
        <v>0</v>
      </c>
      <c r="K211" s="111"/>
      <c r="L211" s="17"/>
      <c r="M211" s="112" t="s">
        <v>0</v>
      </c>
      <c r="N211" s="78" t="s">
        <v>27</v>
      </c>
      <c r="P211" s="113">
        <f>O211*H211</f>
        <v>0</v>
      </c>
      <c r="Q211" s="113">
        <v>2.9302500000000001E-3</v>
      </c>
      <c r="R211" s="113">
        <f>Q211*H211</f>
        <v>2.10978E-2</v>
      </c>
      <c r="S211" s="113">
        <v>0</v>
      </c>
      <c r="T211" s="114">
        <f>S211*H211</f>
        <v>0</v>
      </c>
      <c r="AR211" s="115" t="s">
        <v>111</v>
      </c>
      <c r="AT211" s="115" t="s">
        <v>91</v>
      </c>
      <c r="AU211" s="115" t="s">
        <v>46</v>
      </c>
      <c r="AY211" s="10" t="s">
        <v>90</v>
      </c>
      <c r="BE211" s="33">
        <f>IF(N211="základná",J211,0)</f>
        <v>0</v>
      </c>
      <c r="BF211" s="33">
        <f>IF(N211="znížená",J211,0)</f>
        <v>0</v>
      </c>
      <c r="BG211" s="33">
        <f>IF(N211="zákl. prenesená",J211,0)</f>
        <v>0</v>
      </c>
      <c r="BH211" s="33">
        <f>IF(N211="zníž. prenesená",J211,0)</f>
        <v>0</v>
      </c>
      <c r="BI211" s="33">
        <f>IF(N211="nulová",J211,0)</f>
        <v>0</v>
      </c>
      <c r="BJ211" s="10" t="s">
        <v>46</v>
      </c>
      <c r="BK211" s="33">
        <f>ROUND(I211*H211,2)</f>
        <v>0</v>
      </c>
      <c r="BL211" s="10" t="s">
        <v>111</v>
      </c>
      <c r="BM211" s="115" t="s">
        <v>703</v>
      </c>
    </row>
    <row r="212" spans="2:65" s="1" customFormat="1" ht="24.2" customHeight="1" x14ac:dyDescent="0.2">
      <c r="B212" s="17"/>
      <c r="C212" s="104" t="s">
        <v>222</v>
      </c>
      <c r="D212" s="104" t="s">
        <v>91</v>
      </c>
      <c r="E212" s="105" t="s">
        <v>704</v>
      </c>
      <c r="F212" s="106" t="s">
        <v>705</v>
      </c>
      <c r="G212" s="107" t="s">
        <v>103</v>
      </c>
      <c r="H212" s="108">
        <v>7.2</v>
      </c>
      <c r="I212" s="109"/>
      <c r="J212" s="110">
        <f>ROUND(I212*H212,2)</f>
        <v>0</v>
      </c>
      <c r="K212" s="111"/>
      <c r="L212" s="17"/>
      <c r="M212" s="112" t="s">
        <v>0</v>
      </c>
      <c r="N212" s="78" t="s">
        <v>27</v>
      </c>
      <c r="P212" s="113">
        <f>O212*H212</f>
        <v>0</v>
      </c>
      <c r="Q212" s="113">
        <v>2.6499999999999999E-4</v>
      </c>
      <c r="R212" s="113">
        <f>Q212*H212</f>
        <v>1.908E-3</v>
      </c>
      <c r="S212" s="113">
        <v>0</v>
      </c>
      <c r="T212" s="114">
        <f>S212*H212</f>
        <v>0</v>
      </c>
      <c r="AR212" s="115" t="s">
        <v>111</v>
      </c>
      <c r="AT212" s="115" t="s">
        <v>91</v>
      </c>
      <c r="AU212" s="115" t="s">
        <v>46</v>
      </c>
      <c r="AY212" s="10" t="s">
        <v>90</v>
      </c>
      <c r="BE212" s="33">
        <f>IF(N212="základná",J212,0)</f>
        <v>0</v>
      </c>
      <c r="BF212" s="33">
        <f>IF(N212="znížená",J212,0)</f>
        <v>0</v>
      </c>
      <c r="BG212" s="33">
        <f>IF(N212="zákl. prenesená",J212,0)</f>
        <v>0</v>
      </c>
      <c r="BH212" s="33">
        <f>IF(N212="zníž. prenesená",J212,0)</f>
        <v>0</v>
      </c>
      <c r="BI212" s="33">
        <f>IF(N212="nulová",J212,0)</f>
        <v>0</v>
      </c>
      <c r="BJ212" s="10" t="s">
        <v>46</v>
      </c>
      <c r="BK212" s="33">
        <f>ROUND(I212*H212,2)</f>
        <v>0</v>
      </c>
      <c r="BL212" s="10" t="s">
        <v>111</v>
      </c>
      <c r="BM212" s="115" t="s">
        <v>706</v>
      </c>
    </row>
    <row r="213" spans="2:65" s="7" customFormat="1" x14ac:dyDescent="0.2">
      <c r="B213" s="127"/>
      <c r="D213" s="128" t="s">
        <v>120</v>
      </c>
      <c r="E213" s="134" t="s">
        <v>0</v>
      </c>
      <c r="F213" s="129" t="s">
        <v>707</v>
      </c>
      <c r="H213" s="130">
        <v>7.2</v>
      </c>
      <c r="I213" s="131"/>
      <c r="L213" s="127"/>
      <c r="M213" s="132"/>
      <c r="T213" s="133"/>
      <c r="AT213" s="134" t="s">
        <v>120</v>
      </c>
      <c r="AU213" s="134" t="s">
        <v>46</v>
      </c>
      <c r="AV213" s="7" t="s">
        <v>46</v>
      </c>
      <c r="AW213" s="7" t="s">
        <v>18</v>
      </c>
      <c r="AX213" s="7" t="s">
        <v>45</v>
      </c>
      <c r="AY213" s="134" t="s">
        <v>90</v>
      </c>
    </row>
    <row r="214" spans="2:65" s="1" customFormat="1" ht="24.2" customHeight="1" x14ac:dyDescent="0.2">
      <c r="B214" s="17"/>
      <c r="C214" s="104" t="s">
        <v>223</v>
      </c>
      <c r="D214" s="104" t="s">
        <v>91</v>
      </c>
      <c r="E214" s="105" t="s">
        <v>708</v>
      </c>
      <c r="F214" s="106" t="s">
        <v>709</v>
      </c>
      <c r="G214" s="107" t="s">
        <v>103</v>
      </c>
      <c r="H214" s="108">
        <v>3.6</v>
      </c>
      <c r="I214" s="109"/>
      <c r="J214" s="110">
        <f>ROUND(I214*H214,2)</f>
        <v>0</v>
      </c>
      <c r="K214" s="111"/>
      <c r="L214" s="17"/>
      <c r="M214" s="112" t="s">
        <v>0</v>
      </c>
      <c r="N214" s="78" t="s">
        <v>27</v>
      </c>
      <c r="P214" s="113">
        <f>O214*H214</f>
        <v>0</v>
      </c>
      <c r="Q214" s="113">
        <v>3.4215199999999999E-3</v>
      </c>
      <c r="R214" s="113">
        <f>Q214*H214</f>
        <v>1.2317471999999999E-2</v>
      </c>
      <c r="S214" s="113">
        <v>0</v>
      </c>
      <c r="T214" s="114">
        <f>S214*H214</f>
        <v>0</v>
      </c>
      <c r="AR214" s="115" t="s">
        <v>111</v>
      </c>
      <c r="AT214" s="115" t="s">
        <v>91</v>
      </c>
      <c r="AU214" s="115" t="s">
        <v>46</v>
      </c>
      <c r="AY214" s="10" t="s">
        <v>90</v>
      </c>
      <c r="BE214" s="33">
        <f>IF(N214="základná",J214,0)</f>
        <v>0</v>
      </c>
      <c r="BF214" s="33">
        <f>IF(N214="znížená",J214,0)</f>
        <v>0</v>
      </c>
      <c r="BG214" s="33">
        <f>IF(N214="zákl. prenesená",J214,0)</f>
        <v>0</v>
      </c>
      <c r="BH214" s="33">
        <f>IF(N214="zníž. prenesená",J214,0)</f>
        <v>0</v>
      </c>
      <c r="BI214" s="33">
        <f>IF(N214="nulová",J214,0)</f>
        <v>0</v>
      </c>
      <c r="BJ214" s="10" t="s">
        <v>46</v>
      </c>
      <c r="BK214" s="33">
        <f>ROUND(I214*H214,2)</f>
        <v>0</v>
      </c>
      <c r="BL214" s="10" t="s">
        <v>111</v>
      </c>
      <c r="BM214" s="115" t="s">
        <v>710</v>
      </c>
    </row>
    <row r="215" spans="2:65" s="1" customFormat="1" ht="33" customHeight="1" x14ac:dyDescent="0.2">
      <c r="B215" s="17"/>
      <c r="C215" s="104" t="s">
        <v>224</v>
      </c>
      <c r="D215" s="104" t="s">
        <v>91</v>
      </c>
      <c r="E215" s="105" t="s">
        <v>711</v>
      </c>
      <c r="F215" s="106" t="s">
        <v>712</v>
      </c>
      <c r="G215" s="107" t="s">
        <v>103</v>
      </c>
      <c r="H215" s="108">
        <v>4</v>
      </c>
      <c r="I215" s="109"/>
      <c r="J215" s="110">
        <f>ROUND(I215*H215,2)</f>
        <v>0</v>
      </c>
      <c r="K215" s="111"/>
      <c r="L215" s="17"/>
      <c r="M215" s="112" t="s">
        <v>0</v>
      </c>
      <c r="N215" s="78" t="s">
        <v>27</v>
      </c>
      <c r="P215" s="113">
        <f>O215*H215</f>
        <v>0</v>
      </c>
      <c r="Q215" s="113">
        <v>9.8539000000000005E-4</v>
      </c>
      <c r="R215" s="113">
        <f>Q215*H215</f>
        <v>3.9415600000000002E-3</v>
      </c>
      <c r="S215" s="113">
        <v>0</v>
      </c>
      <c r="T215" s="114">
        <f>S215*H215</f>
        <v>0</v>
      </c>
      <c r="AR215" s="115" t="s">
        <v>111</v>
      </c>
      <c r="AT215" s="115" t="s">
        <v>91</v>
      </c>
      <c r="AU215" s="115" t="s">
        <v>46</v>
      </c>
      <c r="AY215" s="10" t="s">
        <v>90</v>
      </c>
      <c r="BE215" s="33">
        <f>IF(N215="základná",J215,0)</f>
        <v>0</v>
      </c>
      <c r="BF215" s="33">
        <f>IF(N215="znížená",J215,0)</f>
        <v>0</v>
      </c>
      <c r="BG215" s="33">
        <f>IF(N215="zákl. prenesená",J215,0)</f>
        <v>0</v>
      </c>
      <c r="BH215" s="33">
        <f>IF(N215="zníž. prenesená",J215,0)</f>
        <v>0</v>
      </c>
      <c r="BI215" s="33">
        <f>IF(N215="nulová",J215,0)</f>
        <v>0</v>
      </c>
      <c r="BJ215" s="10" t="s">
        <v>46</v>
      </c>
      <c r="BK215" s="33">
        <f>ROUND(I215*H215,2)</f>
        <v>0</v>
      </c>
      <c r="BL215" s="10" t="s">
        <v>111</v>
      </c>
      <c r="BM215" s="115" t="s">
        <v>713</v>
      </c>
    </row>
    <row r="216" spans="2:65" s="1" customFormat="1" ht="24.2" customHeight="1" x14ac:dyDescent="0.2">
      <c r="B216" s="17"/>
      <c r="C216" s="104" t="s">
        <v>227</v>
      </c>
      <c r="D216" s="104" t="s">
        <v>91</v>
      </c>
      <c r="E216" s="105" t="s">
        <v>714</v>
      </c>
      <c r="F216" s="106" t="s">
        <v>715</v>
      </c>
      <c r="G216" s="107" t="s">
        <v>92</v>
      </c>
      <c r="H216" s="108">
        <v>13.781000000000001</v>
      </c>
      <c r="I216" s="109"/>
      <c r="J216" s="110">
        <f>ROUND(I216*H216,2)</f>
        <v>0</v>
      </c>
      <c r="K216" s="111"/>
      <c r="L216" s="17"/>
      <c r="M216" s="112" t="s">
        <v>0</v>
      </c>
      <c r="N216" s="78" t="s">
        <v>27</v>
      </c>
      <c r="P216" s="113">
        <f>O216*H216</f>
        <v>0</v>
      </c>
      <c r="Q216" s="113">
        <v>1.2579999999999999E-4</v>
      </c>
      <c r="R216" s="113">
        <f>Q216*H216</f>
        <v>1.7336497999999999E-3</v>
      </c>
      <c r="S216" s="113">
        <v>0</v>
      </c>
      <c r="T216" s="114">
        <f>S216*H216</f>
        <v>0</v>
      </c>
      <c r="AR216" s="115" t="s">
        <v>111</v>
      </c>
      <c r="AT216" s="115" t="s">
        <v>91</v>
      </c>
      <c r="AU216" s="115" t="s">
        <v>46</v>
      </c>
      <c r="AY216" s="10" t="s">
        <v>90</v>
      </c>
      <c r="BE216" s="33">
        <f>IF(N216="základná",J216,0)</f>
        <v>0</v>
      </c>
      <c r="BF216" s="33">
        <f>IF(N216="znížená",J216,0)</f>
        <v>0</v>
      </c>
      <c r="BG216" s="33">
        <f>IF(N216="zákl. prenesená",J216,0)</f>
        <v>0</v>
      </c>
      <c r="BH216" s="33">
        <f>IF(N216="zníž. prenesená",J216,0)</f>
        <v>0</v>
      </c>
      <c r="BI216" s="33">
        <f>IF(N216="nulová",J216,0)</f>
        <v>0</v>
      </c>
      <c r="BJ216" s="10" t="s">
        <v>46</v>
      </c>
      <c r="BK216" s="33">
        <f>ROUND(I216*H216,2)</f>
        <v>0</v>
      </c>
      <c r="BL216" s="10" t="s">
        <v>111</v>
      </c>
      <c r="BM216" s="115" t="s">
        <v>716</v>
      </c>
    </row>
    <row r="217" spans="2:65" s="7" customFormat="1" x14ac:dyDescent="0.2">
      <c r="B217" s="127"/>
      <c r="D217" s="128" t="s">
        <v>120</v>
      </c>
      <c r="E217" s="134" t="s">
        <v>0</v>
      </c>
      <c r="F217" s="129" t="s">
        <v>609</v>
      </c>
      <c r="H217" s="130">
        <v>13.781000000000001</v>
      </c>
      <c r="I217" s="131"/>
      <c r="L217" s="127"/>
      <c r="M217" s="132"/>
      <c r="T217" s="133"/>
      <c r="AT217" s="134" t="s">
        <v>120</v>
      </c>
      <c r="AU217" s="134" t="s">
        <v>46</v>
      </c>
      <c r="AV217" s="7" t="s">
        <v>46</v>
      </c>
      <c r="AW217" s="7" t="s">
        <v>18</v>
      </c>
      <c r="AX217" s="7" t="s">
        <v>45</v>
      </c>
      <c r="AY217" s="134" t="s">
        <v>90</v>
      </c>
    </row>
    <row r="218" spans="2:65" s="1" customFormat="1" ht="24.2" customHeight="1" x14ac:dyDescent="0.2">
      <c r="B218" s="17"/>
      <c r="C218" s="104" t="s">
        <v>232</v>
      </c>
      <c r="D218" s="104" t="s">
        <v>91</v>
      </c>
      <c r="E218" s="105" t="s">
        <v>717</v>
      </c>
      <c r="F218" s="106" t="s">
        <v>718</v>
      </c>
      <c r="G218" s="107" t="s">
        <v>189</v>
      </c>
      <c r="H218" s="108"/>
      <c r="I218" s="109"/>
      <c r="J218" s="110">
        <f>ROUND(I218*H218,2)</f>
        <v>0</v>
      </c>
      <c r="K218" s="111"/>
      <c r="L218" s="17"/>
      <c r="M218" s="112" t="s">
        <v>0</v>
      </c>
      <c r="N218" s="78" t="s">
        <v>27</v>
      </c>
      <c r="P218" s="113">
        <f>O218*H218</f>
        <v>0</v>
      </c>
      <c r="Q218" s="113">
        <v>0</v>
      </c>
      <c r="R218" s="113">
        <f>Q218*H218</f>
        <v>0</v>
      </c>
      <c r="S218" s="113">
        <v>0</v>
      </c>
      <c r="T218" s="114">
        <f>S218*H218</f>
        <v>0</v>
      </c>
      <c r="AR218" s="115" t="s">
        <v>111</v>
      </c>
      <c r="AT218" s="115" t="s">
        <v>91</v>
      </c>
      <c r="AU218" s="115" t="s">
        <v>46</v>
      </c>
      <c r="AY218" s="10" t="s">
        <v>90</v>
      </c>
      <c r="BE218" s="33">
        <f>IF(N218="základná",J218,0)</f>
        <v>0</v>
      </c>
      <c r="BF218" s="33">
        <f>IF(N218="znížená",J218,0)</f>
        <v>0</v>
      </c>
      <c r="BG218" s="33">
        <f>IF(N218="zákl. prenesená",J218,0)</f>
        <v>0</v>
      </c>
      <c r="BH218" s="33">
        <f>IF(N218="zníž. prenesená",J218,0)</f>
        <v>0</v>
      </c>
      <c r="BI218" s="33">
        <f>IF(N218="nulová",J218,0)</f>
        <v>0</v>
      </c>
      <c r="BJ218" s="10" t="s">
        <v>46</v>
      </c>
      <c r="BK218" s="33">
        <f>ROUND(I218*H218,2)</f>
        <v>0</v>
      </c>
      <c r="BL218" s="10" t="s">
        <v>111</v>
      </c>
      <c r="BM218" s="115" t="s">
        <v>719</v>
      </c>
    </row>
    <row r="219" spans="2:65" s="6" customFormat="1" ht="22.9" customHeight="1" x14ac:dyDescent="0.2">
      <c r="B219" s="93"/>
      <c r="D219" s="94" t="s">
        <v>43</v>
      </c>
      <c r="E219" s="102" t="s">
        <v>720</v>
      </c>
      <c r="F219" s="102" t="s">
        <v>721</v>
      </c>
      <c r="I219" s="96"/>
      <c r="J219" s="103">
        <f>BK219</f>
        <v>0</v>
      </c>
      <c r="L219" s="93"/>
      <c r="M219" s="97"/>
      <c r="P219" s="98">
        <f>SUM(P220:P222)</f>
        <v>0</v>
      </c>
      <c r="R219" s="98">
        <f>SUM(R220:R222)</f>
        <v>2.2959146000000002E-3</v>
      </c>
      <c r="T219" s="99">
        <f>SUM(T220:T222)</f>
        <v>0.30318200000000001</v>
      </c>
      <c r="AR219" s="94" t="s">
        <v>46</v>
      </c>
      <c r="AT219" s="100" t="s">
        <v>43</v>
      </c>
      <c r="AU219" s="100" t="s">
        <v>45</v>
      </c>
      <c r="AY219" s="94" t="s">
        <v>90</v>
      </c>
      <c r="BK219" s="101">
        <f>SUM(BK220:BK222)</f>
        <v>0</v>
      </c>
    </row>
    <row r="220" spans="2:65" s="1" customFormat="1" ht="37.9" customHeight="1" x14ac:dyDescent="0.2">
      <c r="B220" s="17"/>
      <c r="C220" s="104" t="s">
        <v>233</v>
      </c>
      <c r="D220" s="104" t="s">
        <v>91</v>
      </c>
      <c r="E220" s="105" t="s">
        <v>722</v>
      </c>
      <c r="F220" s="106" t="s">
        <v>723</v>
      </c>
      <c r="G220" s="107" t="s">
        <v>92</v>
      </c>
      <c r="H220" s="108">
        <v>13.781000000000001</v>
      </c>
      <c r="I220" s="109"/>
      <c r="J220" s="110">
        <f>ROUND(I220*H220,2)</f>
        <v>0</v>
      </c>
      <c r="K220" s="111"/>
      <c r="L220" s="17"/>
      <c r="M220" s="112" t="s">
        <v>0</v>
      </c>
      <c r="N220" s="78" t="s">
        <v>27</v>
      </c>
      <c r="P220" s="113">
        <f>O220*H220</f>
        <v>0</v>
      </c>
      <c r="Q220" s="113">
        <v>1.6660000000000001E-4</v>
      </c>
      <c r="R220" s="113">
        <f>Q220*H220</f>
        <v>2.2959146000000002E-3</v>
      </c>
      <c r="S220" s="113">
        <v>2.1999999999999999E-2</v>
      </c>
      <c r="T220" s="114">
        <f>S220*H220</f>
        <v>0.30318200000000001</v>
      </c>
      <c r="AR220" s="115" t="s">
        <v>111</v>
      </c>
      <c r="AT220" s="115" t="s">
        <v>91</v>
      </c>
      <c r="AU220" s="115" t="s">
        <v>46</v>
      </c>
      <c r="AY220" s="10" t="s">
        <v>90</v>
      </c>
      <c r="BE220" s="33">
        <f>IF(N220="základná",J220,0)</f>
        <v>0</v>
      </c>
      <c r="BF220" s="33">
        <f>IF(N220="znížená",J220,0)</f>
        <v>0</v>
      </c>
      <c r="BG220" s="33">
        <f>IF(N220="zákl. prenesená",J220,0)</f>
        <v>0</v>
      </c>
      <c r="BH220" s="33">
        <f>IF(N220="zníž. prenesená",J220,0)</f>
        <v>0</v>
      </c>
      <c r="BI220" s="33">
        <f>IF(N220="nulová",J220,0)</f>
        <v>0</v>
      </c>
      <c r="BJ220" s="10" t="s">
        <v>46</v>
      </c>
      <c r="BK220" s="33">
        <f>ROUND(I220*H220,2)</f>
        <v>0</v>
      </c>
      <c r="BL220" s="10" t="s">
        <v>111</v>
      </c>
      <c r="BM220" s="115" t="s">
        <v>724</v>
      </c>
    </row>
    <row r="221" spans="2:65" s="7" customFormat="1" x14ac:dyDescent="0.2">
      <c r="B221" s="127"/>
      <c r="D221" s="128" t="s">
        <v>120</v>
      </c>
      <c r="E221" s="134" t="s">
        <v>0</v>
      </c>
      <c r="F221" s="129" t="s">
        <v>725</v>
      </c>
      <c r="H221" s="130">
        <v>13.781000000000001</v>
      </c>
      <c r="I221" s="131"/>
      <c r="L221" s="127"/>
      <c r="M221" s="132"/>
      <c r="T221" s="133"/>
      <c r="AT221" s="134" t="s">
        <v>120</v>
      </c>
      <c r="AU221" s="134" t="s">
        <v>46</v>
      </c>
      <c r="AV221" s="7" t="s">
        <v>46</v>
      </c>
      <c r="AW221" s="7" t="s">
        <v>18</v>
      </c>
      <c r="AX221" s="7" t="s">
        <v>44</v>
      </c>
      <c r="AY221" s="134" t="s">
        <v>90</v>
      </c>
    </row>
    <row r="222" spans="2:65" s="8" customFormat="1" x14ac:dyDescent="0.2">
      <c r="B222" s="149"/>
      <c r="D222" s="128" t="s">
        <v>120</v>
      </c>
      <c r="E222" s="150" t="s">
        <v>609</v>
      </c>
      <c r="F222" s="151" t="s">
        <v>179</v>
      </c>
      <c r="H222" s="152">
        <v>13.781000000000001</v>
      </c>
      <c r="I222" s="153"/>
      <c r="L222" s="149"/>
      <c r="M222" s="154"/>
      <c r="T222" s="155"/>
      <c r="AT222" s="150" t="s">
        <v>120</v>
      </c>
      <c r="AU222" s="150" t="s">
        <v>46</v>
      </c>
      <c r="AV222" s="8" t="s">
        <v>93</v>
      </c>
      <c r="AW222" s="8" t="s">
        <v>18</v>
      </c>
      <c r="AX222" s="8" t="s">
        <v>45</v>
      </c>
      <c r="AY222" s="150" t="s">
        <v>90</v>
      </c>
    </row>
    <row r="223" spans="2:65" s="6" customFormat="1" ht="22.9" customHeight="1" x14ac:dyDescent="0.2">
      <c r="B223" s="93"/>
      <c r="D223" s="94" t="s">
        <v>43</v>
      </c>
      <c r="E223" s="102" t="s">
        <v>726</v>
      </c>
      <c r="F223" s="102" t="s">
        <v>727</v>
      </c>
      <c r="I223" s="96"/>
      <c r="J223" s="103">
        <f>BK223</f>
        <v>0</v>
      </c>
      <c r="L223" s="93"/>
      <c r="M223" s="97"/>
      <c r="P223" s="98">
        <f>SUM(P224:P236)</f>
        <v>0</v>
      </c>
      <c r="R223" s="98">
        <f>SUM(R224:R236)</f>
        <v>5.8120000000000005E-2</v>
      </c>
      <c r="T223" s="99">
        <f>SUM(T224:T236)</f>
        <v>0</v>
      </c>
      <c r="AR223" s="94" t="s">
        <v>46</v>
      </c>
      <c r="AT223" s="100" t="s">
        <v>43</v>
      </c>
      <c r="AU223" s="100" t="s">
        <v>45</v>
      </c>
      <c r="AY223" s="94" t="s">
        <v>90</v>
      </c>
      <c r="BK223" s="101">
        <f>SUM(BK224:BK236)</f>
        <v>0</v>
      </c>
    </row>
    <row r="224" spans="2:65" s="1" customFormat="1" ht="24.2" customHeight="1" x14ac:dyDescent="0.2">
      <c r="B224" s="17"/>
      <c r="C224" s="104" t="s">
        <v>234</v>
      </c>
      <c r="D224" s="104" t="s">
        <v>91</v>
      </c>
      <c r="E224" s="105" t="s">
        <v>728</v>
      </c>
      <c r="F224" s="106" t="s">
        <v>729</v>
      </c>
      <c r="G224" s="107" t="s">
        <v>103</v>
      </c>
      <c r="H224" s="108">
        <v>14.4</v>
      </c>
      <c r="I224" s="109"/>
      <c r="J224" s="110">
        <f>ROUND(I224*H224,2)</f>
        <v>0</v>
      </c>
      <c r="K224" s="111"/>
      <c r="L224" s="17"/>
      <c r="M224" s="112" t="s">
        <v>0</v>
      </c>
      <c r="N224" s="78" t="s">
        <v>27</v>
      </c>
      <c r="P224" s="113">
        <f>O224*H224</f>
        <v>0</v>
      </c>
      <c r="Q224" s="113">
        <v>2.1499999999999999E-4</v>
      </c>
      <c r="R224" s="113">
        <f>Q224*H224</f>
        <v>3.0959999999999998E-3</v>
      </c>
      <c r="S224" s="113">
        <v>0</v>
      </c>
      <c r="T224" s="114">
        <f>S224*H224</f>
        <v>0</v>
      </c>
      <c r="AR224" s="115" t="s">
        <v>111</v>
      </c>
      <c r="AT224" s="115" t="s">
        <v>91</v>
      </c>
      <c r="AU224" s="115" t="s">
        <v>46</v>
      </c>
      <c r="AY224" s="10" t="s">
        <v>90</v>
      </c>
      <c r="BE224" s="33">
        <f>IF(N224="základná",J224,0)</f>
        <v>0</v>
      </c>
      <c r="BF224" s="33">
        <f>IF(N224="znížená",J224,0)</f>
        <v>0</v>
      </c>
      <c r="BG224" s="33">
        <f>IF(N224="zákl. prenesená",J224,0)</f>
        <v>0</v>
      </c>
      <c r="BH224" s="33">
        <f>IF(N224="zníž. prenesená",J224,0)</f>
        <v>0</v>
      </c>
      <c r="BI224" s="33">
        <f>IF(N224="nulová",J224,0)</f>
        <v>0</v>
      </c>
      <c r="BJ224" s="10" t="s">
        <v>46</v>
      </c>
      <c r="BK224" s="33">
        <f>ROUND(I224*H224,2)</f>
        <v>0</v>
      </c>
      <c r="BL224" s="10" t="s">
        <v>111</v>
      </c>
      <c r="BM224" s="115" t="s">
        <v>730</v>
      </c>
    </row>
    <row r="225" spans="2:65" s="7" customFormat="1" x14ac:dyDescent="0.2">
      <c r="B225" s="127"/>
      <c r="D225" s="128" t="s">
        <v>120</v>
      </c>
      <c r="E225" s="134" t="s">
        <v>0</v>
      </c>
      <c r="F225" s="129" t="s">
        <v>619</v>
      </c>
      <c r="H225" s="130">
        <v>9.6</v>
      </c>
      <c r="I225" s="131"/>
      <c r="L225" s="127"/>
      <c r="M225" s="132"/>
      <c r="T225" s="133"/>
      <c r="AT225" s="134" t="s">
        <v>120</v>
      </c>
      <c r="AU225" s="134" t="s">
        <v>46</v>
      </c>
      <c r="AV225" s="7" t="s">
        <v>46</v>
      </c>
      <c r="AW225" s="7" t="s">
        <v>18</v>
      </c>
      <c r="AX225" s="7" t="s">
        <v>44</v>
      </c>
      <c r="AY225" s="134" t="s">
        <v>90</v>
      </c>
    </row>
    <row r="226" spans="2:65" s="7" customFormat="1" x14ac:dyDescent="0.2">
      <c r="B226" s="127"/>
      <c r="D226" s="128" t="s">
        <v>120</v>
      </c>
      <c r="E226" s="134" t="s">
        <v>0</v>
      </c>
      <c r="F226" s="129" t="s">
        <v>620</v>
      </c>
      <c r="H226" s="130">
        <v>4.8</v>
      </c>
      <c r="I226" s="131"/>
      <c r="L226" s="127"/>
      <c r="M226" s="132"/>
      <c r="T226" s="133"/>
      <c r="AT226" s="134" t="s">
        <v>120</v>
      </c>
      <c r="AU226" s="134" t="s">
        <v>46</v>
      </c>
      <c r="AV226" s="7" t="s">
        <v>46</v>
      </c>
      <c r="AW226" s="7" t="s">
        <v>18</v>
      </c>
      <c r="AX226" s="7" t="s">
        <v>44</v>
      </c>
      <c r="AY226" s="134" t="s">
        <v>90</v>
      </c>
    </row>
    <row r="227" spans="2:65" s="8" customFormat="1" x14ac:dyDescent="0.2">
      <c r="B227" s="149"/>
      <c r="D227" s="128" t="s">
        <v>120</v>
      </c>
      <c r="E227" s="150" t="s">
        <v>0</v>
      </c>
      <c r="F227" s="151" t="s">
        <v>179</v>
      </c>
      <c r="H227" s="152">
        <v>14.4</v>
      </c>
      <c r="I227" s="153"/>
      <c r="L227" s="149"/>
      <c r="M227" s="154"/>
      <c r="T227" s="155"/>
      <c r="AT227" s="150" t="s">
        <v>120</v>
      </c>
      <c r="AU227" s="150" t="s">
        <v>46</v>
      </c>
      <c r="AV227" s="8" t="s">
        <v>93</v>
      </c>
      <c r="AW227" s="8" t="s">
        <v>18</v>
      </c>
      <c r="AX227" s="8" t="s">
        <v>45</v>
      </c>
      <c r="AY227" s="150" t="s">
        <v>90</v>
      </c>
    </row>
    <row r="228" spans="2:65" s="1" customFormat="1" ht="37.9" customHeight="1" x14ac:dyDescent="0.2">
      <c r="B228" s="17"/>
      <c r="C228" s="116" t="s">
        <v>235</v>
      </c>
      <c r="D228" s="116" t="s">
        <v>106</v>
      </c>
      <c r="E228" s="117" t="s">
        <v>731</v>
      </c>
      <c r="F228" s="118" t="s">
        <v>732</v>
      </c>
      <c r="G228" s="119" t="s">
        <v>103</v>
      </c>
      <c r="H228" s="120">
        <v>15.12</v>
      </c>
      <c r="I228" s="121"/>
      <c r="J228" s="122">
        <f>ROUND(I228*H228,2)</f>
        <v>0</v>
      </c>
      <c r="K228" s="123"/>
      <c r="L228" s="124"/>
      <c r="M228" s="125" t="s">
        <v>0</v>
      </c>
      <c r="N228" s="126" t="s">
        <v>27</v>
      </c>
      <c r="P228" s="113">
        <f>O228*H228</f>
        <v>0</v>
      </c>
      <c r="Q228" s="113">
        <v>1E-4</v>
      </c>
      <c r="R228" s="113">
        <f>Q228*H228</f>
        <v>1.5119999999999999E-3</v>
      </c>
      <c r="S228" s="113">
        <v>0</v>
      </c>
      <c r="T228" s="114">
        <f>S228*H228</f>
        <v>0</v>
      </c>
      <c r="AR228" s="115" t="s">
        <v>182</v>
      </c>
      <c r="AT228" s="115" t="s">
        <v>106</v>
      </c>
      <c r="AU228" s="115" t="s">
        <v>46</v>
      </c>
      <c r="AY228" s="10" t="s">
        <v>90</v>
      </c>
      <c r="BE228" s="33">
        <f>IF(N228="základná",J228,0)</f>
        <v>0</v>
      </c>
      <c r="BF228" s="33">
        <f>IF(N228="znížená",J228,0)</f>
        <v>0</v>
      </c>
      <c r="BG228" s="33">
        <f>IF(N228="zákl. prenesená",J228,0)</f>
        <v>0</v>
      </c>
      <c r="BH228" s="33">
        <f>IF(N228="zníž. prenesená",J228,0)</f>
        <v>0</v>
      </c>
      <c r="BI228" s="33">
        <f>IF(N228="nulová",J228,0)</f>
        <v>0</v>
      </c>
      <c r="BJ228" s="10" t="s">
        <v>46</v>
      </c>
      <c r="BK228" s="33">
        <f>ROUND(I228*H228,2)</f>
        <v>0</v>
      </c>
      <c r="BL228" s="10" t="s">
        <v>111</v>
      </c>
      <c r="BM228" s="115" t="s">
        <v>733</v>
      </c>
    </row>
    <row r="229" spans="2:65" s="1" customFormat="1" ht="37.9" customHeight="1" x14ac:dyDescent="0.2">
      <c r="B229" s="17"/>
      <c r="C229" s="116" t="s">
        <v>236</v>
      </c>
      <c r="D229" s="116" t="s">
        <v>106</v>
      </c>
      <c r="E229" s="117" t="s">
        <v>734</v>
      </c>
      <c r="F229" s="118" t="s">
        <v>735</v>
      </c>
      <c r="G229" s="119" t="s">
        <v>103</v>
      </c>
      <c r="H229" s="120">
        <v>15.12</v>
      </c>
      <c r="I229" s="121"/>
      <c r="J229" s="122">
        <f>ROUND(I229*H229,2)</f>
        <v>0</v>
      </c>
      <c r="K229" s="123"/>
      <c r="L229" s="124"/>
      <c r="M229" s="125" t="s">
        <v>0</v>
      </c>
      <c r="N229" s="126" t="s">
        <v>27</v>
      </c>
      <c r="P229" s="113">
        <f>O229*H229</f>
        <v>0</v>
      </c>
      <c r="Q229" s="113">
        <v>1E-4</v>
      </c>
      <c r="R229" s="113">
        <f>Q229*H229</f>
        <v>1.5119999999999999E-3</v>
      </c>
      <c r="S229" s="113">
        <v>0</v>
      </c>
      <c r="T229" s="114">
        <f>S229*H229</f>
        <v>0</v>
      </c>
      <c r="AR229" s="115" t="s">
        <v>182</v>
      </c>
      <c r="AT229" s="115" t="s">
        <v>106</v>
      </c>
      <c r="AU229" s="115" t="s">
        <v>46</v>
      </c>
      <c r="AY229" s="10" t="s">
        <v>90</v>
      </c>
      <c r="BE229" s="33">
        <f>IF(N229="základná",J229,0)</f>
        <v>0</v>
      </c>
      <c r="BF229" s="33">
        <f>IF(N229="znížená",J229,0)</f>
        <v>0</v>
      </c>
      <c r="BG229" s="33">
        <f>IF(N229="zákl. prenesená",J229,0)</f>
        <v>0</v>
      </c>
      <c r="BH229" s="33">
        <f>IF(N229="zníž. prenesená",J229,0)</f>
        <v>0</v>
      </c>
      <c r="BI229" s="33">
        <f>IF(N229="nulová",J229,0)</f>
        <v>0</v>
      </c>
      <c r="BJ229" s="10" t="s">
        <v>46</v>
      </c>
      <c r="BK229" s="33">
        <f>ROUND(I229*H229,2)</f>
        <v>0</v>
      </c>
      <c r="BL229" s="10" t="s">
        <v>111</v>
      </c>
      <c r="BM229" s="115" t="s">
        <v>736</v>
      </c>
    </row>
    <row r="230" spans="2:65" s="1" customFormat="1" ht="16.5" customHeight="1" x14ac:dyDescent="0.2">
      <c r="B230" s="17"/>
      <c r="C230" s="116" t="s">
        <v>237</v>
      </c>
      <c r="D230" s="116" t="s">
        <v>106</v>
      </c>
      <c r="E230" s="117" t="s">
        <v>737</v>
      </c>
      <c r="F230" s="118" t="s">
        <v>738</v>
      </c>
      <c r="G230" s="119" t="s">
        <v>92</v>
      </c>
      <c r="H230" s="120">
        <v>3.6</v>
      </c>
      <c r="I230" s="121"/>
      <c r="J230" s="122">
        <f>ROUND(I230*H230,2)</f>
        <v>0</v>
      </c>
      <c r="K230" s="123"/>
      <c r="L230" s="124"/>
      <c r="M230" s="125" t="s">
        <v>0</v>
      </c>
      <c r="N230" s="126" t="s">
        <v>27</v>
      </c>
      <c r="P230" s="113">
        <f>O230*H230</f>
        <v>0</v>
      </c>
      <c r="Q230" s="113">
        <v>1.29E-2</v>
      </c>
      <c r="R230" s="113">
        <f>Q230*H230</f>
        <v>4.6440000000000002E-2</v>
      </c>
      <c r="S230" s="113">
        <v>0</v>
      </c>
      <c r="T230" s="114">
        <f>S230*H230</f>
        <v>0</v>
      </c>
      <c r="AR230" s="115" t="s">
        <v>182</v>
      </c>
      <c r="AT230" s="115" t="s">
        <v>106</v>
      </c>
      <c r="AU230" s="115" t="s">
        <v>46</v>
      </c>
      <c r="AY230" s="10" t="s">
        <v>90</v>
      </c>
      <c r="BE230" s="33">
        <f>IF(N230="základná",J230,0)</f>
        <v>0</v>
      </c>
      <c r="BF230" s="33">
        <f>IF(N230="znížená",J230,0)</f>
        <v>0</v>
      </c>
      <c r="BG230" s="33">
        <f>IF(N230="zákl. prenesená",J230,0)</f>
        <v>0</v>
      </c>
      <c r="BH230" s="33">
        <f>IF(N230="zníž. prenesená",J230,0)</f>
        <v>0</v>
      </c>
      <c r="BI230" s="33">
        <f>IF(N230="nulová",J230,0)</f>
        <v>0</v>
      </c>
      <c r="BJ230" s="10" t="s">
        <v>46</v>
      </c>
      <c r="BK230" s="33">
        <f>ROUND(I230*H230,2)</f>
        <v>0</v>
      </c>
      <c r="BL230" s="10" t="s">
        <v>111</v>
      </c>
      <c r="BM230" s="115" t="s">
        <v>739</v>
      </c>
    </row>
    <row r="231" spans="2:65" s="7" customFormat="1" x14ac:dyDescent="0.2">
      <c r="B231" s="127"/>
      <c r="D231" s="128" t="s">
        <v>120</v>
      </c>
      <c r="E231" s="134" t="s">
        <v>0</v>
      </c>
      <c r="F231" s="129" t="s">
        <v>740</v>
      </c>
      <c r="H231" s="130">
        <v>2.88</v>
      </c>
      <c r="I231" s="131"/>
      <c r="L231" s="127"/>
      <c r="M231" s="132"/>
      <c r="T231" s="133"/>
      <c r="AT231" s="134" t="s">
        <v>120</v>
      </c>
      <c r="AU231" s="134" t="s">
        <v>46</v>
      </c>
      <c r="AV231" s="7" t="s">
        <v>46</v>
      </c>
      <c r="AW231" s="7" t="s">
        <v>18</v>
      </c>
      <c r="AX231" s="7" t="s">
        <v>44</v>
      </c>
      <c r="AY231" s="134" t="s">
        <v>90</v>
      </c>
    </row>
    <row r="232" spans="2:65" s="7" customFormat="1" x14ac:dyDescent="0.2">
      <c r="B232" s="127"/>
      <c r="D232" s="128" t="s">
        <v>120</v>
      </c>
      <c r="E232" s="134" t="s">
        <v>0</v>
      </c>
      <c r="F232" s="129" t="s">
        <v>741</v>
      </c>
      <c r="H232" s="130">
        <v>0.72</v>
      </c>
      <c r="I232" s="131"/>
      <c r="L232" s="127"/>
      <c r="M232" s="132"/>
      <c r="T232" s="133"/>
      <c r="AT232" s="134" t="s">
        <v>120</v>
      </c>
      <c r="AU232" s="134" t="s">
        <v>46</v>
      </c>
      <c r="AV232" s="7" t="s">
        <v>46</v>
      </c>
      <c r="AW232" s="7" t="s">
        <v>18</v>
      </c>
      <c r="AX232" s="7" t="s">
        <v>44</v>
      </c>
      <c r="AY232" s="134" t="s">
        <v>90</v>
      </c>
    </row>
    <row r="233" spans="2:65" s="8" customFormat="1" x14ac:dyDescent="0.2">
      <c r="B233" s="149"/>
      <c r="D233" s="128" t="s">
        <v>120</v>
      </c>
      <c r="E233" s="150" t="s">
        <v>0</v>
      </c>
      <c r="F233" s="151" t="s">
        <v>179</v>
      </c>
      <c r="H233" s="152">
        <v>3.6</v>
      </c>
      <c r="I233" s="153"/>
      <c r="L233" s="149"/>
      <c r="M233" s="154"/>
      <c r="T233" s="155"/>
      <c r="AT233" s="150" t="s">
        <v>120</v>
      </c>
      <c r="AU233" s="150" t="s">
        <v>46</v>
      </c>
      <c r="AV233" s="8" t="s">
        <v>93</v>
      </c>
      <c r="AW233" s="8" t="s">
        <v>18</v>
      </c>
      <c r="AX233" s="8" t="s">
        <v>45</v>
      </c>
      <c r="AY233" s="150" t="s">
        <v>90</v>
      </c>
    </row>
    <row r="234" spans="2:65" s="1" customFormat="1" ht="24.2" customHeight="1" x14ac:dyDescent="0.2">
      <c r="B234" s="17"/>
      <c r="C234" s="104" t="s">
        <v>238</v>
      </c>
      <c r="D234" s="104" t="s">
        <v>91</v>
      </c>
      <c r="E234" s="105" t="s">
        <v>742</v>
      </c>
      <c r="F234" s="106" t="s">
        <v>743</v>
      </c>
      <c r="G234" s="107" t="s">
        <v>97</v>
      </c>
      <c r="H234" s="108">
        <v>4</v>
      </c>
      <c r="I234" s="109"/>
      <c r="J234" s="110">
        <f>ROUND(I234*H234,2)</f>
        <v>0</v>
      </c>
      <c r="K234" s="111"/>
      <c r="L234" s="17"/>
      <c r="M234" s="112" t="s">
        <v>0</v>
      </c>
      <c r="N234" s="78" t="s">
        <v>27</v>
      </c>
      <c r="P234" s="113">
        <f>O234*H234</f>
        <v>0</v>
      </c>
      <c r="Q234" s="113">
        <v>2.5000000000000001E-4</v>
      </c>
      <c r="R234" s="113">
        <f>Q234*H234</f>
        <v>1E-3</v>
      </c>
      <c r="S234" s="113">
        <v>0</v>
      </c>
      <c r="T234" s="114">
        <f>S234*H234</f>
        <v>0</v>
      </c>
      <c r="AR234" s="115" t="s">
        <v>111</v>
      </c>
      <c r="AT234" s="115" t="s">
        <v>91</v>
      </c>
      <c r="AU234" s="115" t="s">
        <v>46</v>
      </c>
      <c r="AY234" s="10" t="s">
        <v>90</v>
      </c>
      <c r="BE234" s="33">
        <f>IF(N234="základná",J234,0)</f>
        <v>0</v>
      </c>
      <c r="BF234" s="33">
        <f>IF(N234="znížená",J234,0)</f>
        <v>0</v>
      </c>
      <c r="BG234" s="33">
        <f>IF(N234="zákl. prenesená",J234,0)</f>
        <v>0</v>
      </c>
      <c r="BH234" s="33">
        <f>IF(N234="zníž. prenesená",J234,0)</f>
        <v>0</v>
      </c>
      <c r="BI234" s="33">
        <f>IF(N234="nulová",J234,0)</f>
        <v>0</v>
      </c>
      <c r="BJ234" s="10" t="s">
        <v>46</v>
      </c>
      <c r="BK234" s="33">
        <f>ROUND(I234*H234,2)</f>
        <v>0</v>
      </c>
      <c r="BL234" s="10" t="s">
        <v>111</v>
      </c>
      <c r="BM234" s="115" t="s">
        <v>744</v>
      </c>
    </row>
    <row r="235" spans="2:65" s="1" customFormat="1" ht="37.9" customHeight="1" x14ac:dyDescent="0.2">
      <c r="B235" s="17"/>
      <c r="C235" s="116" t="s">
        <v>239</v>
      </c>
      <c r="D235" s="116" t="s">
        <v>106</v>
      </c>
      <c r="E235" s="117" t="s">
        <v>745</v>
      </c>
      <c r="F235" s="118" t="s">
        <v>746</v>
      </c>
      <c r="G235" s="119" t="s">
        <v>103</v>
      </c>
      <c r="H235" s="120">
        <v>4</v>
      </c>
      <c r="I235" s="121"/>
      <c r="J235" s="122">
        <f>ROUND(I235*H235,2)</f>
        <v>0</v>
      </c>
      <c r="K235" s="123"/>
      <c r="L235" s="124"/>
      <c r="M235" s="125" t="s">
        <v>0</v>
      </c>
      <c r="N235" s="126" t="s">
        <v>27</v>
      </c>
      <c r="P235" s="113">
        <f>O235*H235</f>
        <v>0</v>
      </c>
      <c r="Q235" s="113">
        <v>1.14E-3</v>
      </c>
      <c r="R235" s="113">
        <f>Q235*H235</f>
        <v>4.5599999999999998E-3</v>
      </c>
      <c r="S235" s="113">
        <v>0</v>
      </c>
      <c r="T235" s="114">
        <f>S235*H235</f>
        <v>0</v>
      </c>
      <c r="AR235" s="115" t="s">
        <v>182</v>
      </c>
      <c r="AT235" s="115" t="s">
        <v>106</v>
      </c>
      <c r="AU235" s="115" t="s">
        <v>46</v>
      </c>
      <c r="AY235" s="10" t="s">
        <v>90</v>
      </c>
      <c r="BE235" s="33">
        <f>IF(N235="základná",J235,0)</f>
        <v>0</v>
      </c>
      <c r="BF235" s="33">
        <f>IF(N235="znížená",J235,0)</f>
        <v>0</v>
      </c>
      <c r="BG235" s="33">
        <f>IF(N235="zákl. prenesená",J235,0)</f>
        <v>0</v>
      </c>
      <c r="BH235" s="33">
        <f>IF(N235="zníž. prenesená",J235,0)</f>
        <v>0</v>
      </c>
      <c r="BI235" s="33">
        <f>IF(N235="nulová",J235,0)</f>
        <v>0</v>
      </c>
      <c r="BJ235" s="10" t="s">
        <v>46</v>
      </c>
      <c r="BK235" s="33">
        <f>ROUND(I235*H235,2)</f>
        <v>0</v>
      </c>
      <c r="BL235" s="10" t="s">
        <v>111</v>
      </c>
      <c r="BM235" s="115" t="s">
        <v>747</v>
      </c>
    </row>
    <row r="236" spans="2:65" s="1" customFormat="1" ht="24.2" customHeight="1" x14ac:dyDescent="0.2">
      <c r="B236" s="17"/>
      <c r="C236" s="104" t="s">
        <v>242</v>
      </c>
      <c r="D236" s="104" t="s">
        <v>91</v>
      </c>
      <c r="E236" s="105" t="s">
        <v>748</v>
      </c>
      <c r="F236" s="106" t="s">
        <v>749</v>
      </c>
      <c r="G236" s="107" t="s">
        <v>189</v>
      </c>
      <c r="H236" s="108"/>
      <c r="I236" s="109"/>
      <c r="J236" s="110">
        <f>ROUND(I236*H236,2)</f>
        <v>0</v>
      </c>
      <c r="K236" s="111"/>
      <c r="L236" s="17"/>
      <c r="M236" s="112" t="s">
        <v>0</v>
      </c>
      <c r="N236" s="78" t="s">
        <v>27</v>
      </c>
      <c r="P236" s="113">
        <f>O236*H236</f>
        <v>0</v>
      </c>
      <c r="Q236" s="113">
        <v>0</v>
      </c>
      <c r="R236" s="113">
        <f>Q236*H236</f>
        <v>0</v>
      </c>
      <c r="S236" s="113">
        <v>0</v>
      </c>
      <c r="T236" s="114">
        <f>S236*H236</f>
        <v>0</v>
      </c>
      <c r="AR236" s="115" t="s">
        <v>111</v>
      </c>
      <c r="AT236" s="115" t="s">
        <v>91</v>
      </c>
      <c r="AU236" s="115" t="s">
        <v>46</v>
      </c>
      <c r="AY236" s="10" t="s">
        <v>90</v>
      </c>
      <c r="BE236" s="33">
        <f>IF(N236="základná",J236,0)</f>
        <v>0</v>
      </c>
      <c r="BF236" s="33">
        <f>IF(N236="znížená",J236,0)</f>
        <v>0</v>
      </c>
      <c r="BG236" s="33">
        <f>IF(N236="zákl. prenesená",J236,0)</f>
        <v>0</v>
      </c>
      <c r="BH236" s="33">
        <f>IF(N236="zníž. prenesená",J236,0)</f>
        <v>0</v>
      </c>
      <c r="BI236" s="33">
        <f>IF(N236="nulová",J236,0)</f>
        <v>0</v>
      </c>
      <c r="BJ236" s="10" t="s">
        <v>46</v>
      </c>
      <c r="BK236" s="33">
        <f>ROUND(I236*H236,2)</f>
        <v>0</v>
      </c>
      <c r="BL236" s="10" t="s">
        <v>111</v>
      </c>
      <c r="BM236" s="115" t="s">
        <v>750</v>
      </c>
    </row>
    <row r="237" spans="2:65" s="6" customFormat="1" ht="25.9" customHeight="1" x14ac:dyDescent="0.2">
      <c r="B237" s="93"/>
      <c r="D237" s="94" t="s">
        <v>43</v>
      </c>
      <c r="E237" s="95" t="s">
        <v>106</v>
      </c>
      <c r="F237" s="95" t="s">
        <v>278</v>
      </c>
      <c r="I237" s="96"/>
      <c r="J237" s="76">
        <f>BK237</f>
        <v>0</v>
      </c>
      <c r="L237" s="93"/>
      <c r="M237" s="97"/>
      <c r="P237" s="98">
        <f>P238+P263</f>
        <v>0</v>
      </c>
      <c r="R237" s="98">
        <f>R238+R263</f>
        <v>1.2500000000000001E-2</v>
      </c>
      <c r="T237" s="99">
        <f>T238+T263</f>
        <v>1.8880999999999998E-2</v>
      </c>
      <c r="AR237" s="94" t="s">
        <v>95</v>
      </c>
      <c r="AT237" s="100" t="s">
        <v>43</v>
      </c>
      <c r="AU237" s="100" t="s">
        <v>44</v>
      </c>
      <c r="AY237" s="94" t="s">
        <v>90</v>
      </c>
      <c r="BK237" s="101">
        <f>BK238+BK263</f>
        <v>0</v>
      </c>
    </row>
    <row r="238" spans="2:65" s="6" customFormat="1" ht="22.9" customHeight="1" x14ac:dyDescent="0.2">
      <c r="B238" s="93"/>
      <c r="D238" s="94" t="s">
        <v>43</v>
      </c>
      <c r="E238" s="102" t="s">
        <v>279</v>
      </c>
      <c r="F238" s="102" t="s">
        <v>280</v>
      </c>
      <c r="I238" s="96"/>
      <c r="J238" s="103">
        <f>BK238</f>
        <v>0</v>
      </c>
      <c r="L238" s="93"/>
      <c r="M238" s="97"/>
      <c r="P238" s="98">
        <f>SUM(P239:P262)</f>
        <v>0</v>
      </c>
      <c r="R238" s="98">
        <f>SUM(R239:R262)</f>
        <v>1.2500000000000001E-2</v>
      </c>
      <c r="T238" s="99">
        <f>SUM(T239:T262)</f>
        <v>1.8880999999999998E-2</v>
      </c>
      <c r="AR238" s="94" t="s">
        <v>95</v>
      </c>
      <c r="AT238" s="100" t="s">
        <v>43</v>
      </c>
      <c r="AU238" s="100" t="s">
        <v>45</v>
      </c>
      <c r="AY238" s="94" t="s">
        <v>90</v>
      </c>
      <c r="BK238" s="101">
        <f>SUM(BK239:BK262)</f>
        <v>0</v>
      </c>
    </row>
    <row r="239" spans="2:65" s="1" customFormat="1" ht="24.2" customHeight="1" x14ac:dyDescent="0.2">
      <c r="B239" s="17"/>
      <c r="C239" s="104" t="s">
        <v>245</v>
      </c>
      <c r="D239" s="104" t="s">
        <v>91</v>
      </c>
      <c r="E239" s="105" t="s">
        <v>282</v>
      </c>
      <c r="F239" s="106" t="s">
        <v>283</v>
      </c>
      <c r="G239" s="107" t="s">
        <v>103</v>
      </c>
      <c r="H239" s="108">
        <v>7.7</v>
      </c>
      <c r="I239" s="109"/>
      <c r="J239" s="110">
        <f>ROUND(I239*H239,2)</f>
        <v>0</v>
      </c>
      <c r="K239" s="111"/>
      <c r="L239" s="17"/>
      <c r="M239" s="112" t="s">
        <v>0</v>
      </c>
      <c r="N239" s="78" t="s">
        <v>27</v>
      </c>
      <c r="P239" s="113">
        <f>O239*H239</f>
        <v>0</v>
      </c>
      <c r="Q239" s="113">
        <v>0</v>
      </c>
      <c r="R239" s="113">
        <f>Q239*H239</f>
        <v>0</v>
      </c>
      <c r="S239" s="113">
        <v>0</v>
      </c>
      <c r="T239" s="114">
        <f>S239*H239</f>
        <v>0</v>
      </c>
      <c r="AR239" s="115" t="s">
        <v>284</v>
      </c>
      <c r="AT239" s="115" t="s">
        <v>91</v>
      </c>
      <c r="AU239" s="115" t="s">
        <v>46</v>
      </c>
      <c r="AY239" s="10" t="s">
        <v>90</v>
      </c>
      <c r="BE239" s="33">
        <f>IF(N239="základná",J239,0)</f>
        <v>0</v>
      </c>
      <c r="BF239" s="33">
        <f>IF(N239="znížená",J239,0)</f>
        <v>0</v>
      </c>
      <c r="BG239" s="33">
        <f>IF(N239="zákl. prenesená",J239,0)</f>
        <v>0</v>
      </c>
      <c r="BH239" s="33">
        <f>IF(N239="zníž. prenesená",J239,0)</f>
        <v>0</v>
      </c>
      <c r="BI239" s="33">
        <f>IF(N239="nulová",J239,0)</f>
        <v>0</v>
      </c>
      <c r="BJ239" s="10" t="s">
        <v>46</v>
      </c>
      <c r="BK239" s="33">
        <f>ROUND(I239*H239,2)</f>
        <v>0</v>
      </c>
      <c r="BL239" s="10" t="s">
        <v>284</v>
      </c>
      <c r="BM239" s="115" t="s">
        <v>751</v>
      </c>
    </row>
    <row r="240" spans="2:65" s="7" customFormat="1" x14ac:dyDescent="0.2">
      <c r="B240" s="127"/>
      <c r="D240" s="128" t="s">
        <v>120</v>
      </c>
      <c r="E240" s="134" t="s">
        <v>0</v>
      </c>
      <c r="F240" s="129" t="s">
        <v>150</v>
      </c>
      <c r="H240" s="130">
        <v>7.7</v>
      </c>
      <c r="I240" s="131"/>
      <c r="L240" s="127"/>
      <c r="M240" s="132"/>
      <c r="T240" s="133"/>
      <c r="AT240" s="134" t="s">
        <v>120</v>
      </c>
      <c r="AU240" s="134" t="s">
        <v>46</v>
      </c>
      <c r="AV240" s="7" t="s">
        <v>46</v>
      </c>
      <c r="AW240" s="7" t="s">
        <v>18</v>
      </c>
      <c r="AX240" s="7" t="s">
        <v>45</v>
      </c>
      <c r="AY240" s="134" t="s">
        <v>90</v>
      </c>
    </row>
    <row r="241" spans="2:65" s="1" customFormat="1" ht="16.5" customHeight="1" x14ac:dyDescent="0.2">
      <c r="B241" s="17"/>
      <c r="C241" s="116" t="s">
        <v>248</v>
      </c>
      <c r="D241" s="116" t="s">
        <v>106</v>
      </c>
      <c r="E241" s="117" t="s">
        <v>286</v>
      </c>
      <c r="F241" s="118" t="s">
        <v>287</v>
      </c>
      <c r="G241" s="119" t="s">
        <v>288</v>
      </c>
      <c r="H241" s="120">
        <v>3.08</v>
      </c>
      <c r="I241" s="121"/>
      <c r="J241" s="122">
        <f>ROUND(I241*H241,2)</f>
        <v>0</v>
      </c>
      <c r="K241" s="123"/>
      <c r="L241" s="124"/>
      <c r="M241" s="125" t="s">
        <v>0</v>
      </c>
      <c r="N241" s="126" t="s">
        <v>27</v>
      </c>
      <c r="P241" s="113">
        <f>O241*H241</f>
        <v>0</v>
      </c>
      <c r="Q241" s="113">
        <v>1E-3</v>
      </c>
      <c r="R241" s="113">
        <f>Q241*H241</f>
        <v>3.0800000000000003E-3</v>
      </c>
      <c r="S241" s="113">
        <v>0</v>
      </c>
      <c r="T241" s="114">
        <f>S241*H241</f>
        <v>0</v>
      </c>
      <c r="AR241" s="115" t="s">
        <v>289</v>
      </c>
      <c r="AT241" s="115" t="s">
        <v>106</v>
      </c>
      <c r="AU241" s="115" t="s">
        <v>46</v>
      </c>
      <c r="AY241" s="10" t="s">
        <v>90</v>
      </c>
      <c r="BE241" s="33">
        <f>IF(N241="základná",J241,0)</f>
        <v>0</v>
      </c>
      <c r="BF241" s="33">
        <f>IF(N241="znížená",J241,0)</f>
        <v>0</v>
      </c>
      <c r="BG241" s="33">
        <f>IF(N241="zákl. prenesená",J241,0)</f>
        <v>0</v>
      </c>
      <c r="BH241" s="33">
        <f>IF(N241="zníž. prenesená",J241,0)</f>
        <v>0</v>
      </c>
      <c r="BI241" s="33">
        <f>IF(N241="nulová",J241,0)</f>
        <v>0</v>
      </c>
      <c r="BJ241" s="10" t="s">
        <v>46</v>
      </c>
      <c r="BK241" s="33">
        <f>ROUND(I241*H241,2)</f>
        <v>0</v>
      </c>
      <c r="BL241" s="10" t="s">
        <v>289</v>
      </c>
      <c r="BM241" s="115" t="s">
        <v>752</v>
      </c>
    </row>
    <row r="242" spans="2:65" s="1" customFormat="1" ht="16.5" customHeight="1" x14ac:dyDescent="0.2">
      <c r="B242" s="17"/>
      <c r="C242" s="104" t="s">
        <v>251</v>
      </c>
      <c r="D242" s="104" t="s">
        <v>91</v>
      </c>
      <c r="E242" s="105" t="s">
        <v>291</v>
      </c>
      <c r="F242" s="106" t="s">
        <v>292</v>
      </c>
      <c r="G242" s="107" t="s">
        <v>97</v>
      </c>
      <c r="H242" s="108">
        <v>1</v>
      </c>
      <c r="I242" s="109"/>
      <c r="J242" s="110">
        <f>ROUND(I242*H242,2)</f>
        <v>0</v>
      </c>
      <c r="K242" s="111"/>
      <c r="L242" s="17"/>
      <c r="M242" s="112" t="s">
        <v>0</v>
      </c>
      <c r="N242" s="78" t="s">
        <v>27</v>
      </c>
      <c r="P242" s="113">
        <f>O242*H242</f>
        <v>0</v>
      </c>
      <c r="Q242" s="113">
        <v>0</v>
      </c>
      <c r="R242" s="113">
        <f>Q242*H242</f>
        <v>0</v>
      </c>
      <c r="S242" s="113">
        <v>0</v>
      </c>
      <c r="T242" s="114">
        <f>S242*H242</f>
        <v>0</v>
      </c>
      <c r="AR242" s="115" t="s">
        <v>284</v>
      </c>
      <c r="AT242" s="115" t="s">
        <v>91</v>
      </c>
      <c r="AU242" s="115" t="s">
        <v>46</v>
      </c>
      <c r="AY242" s="10" t="s">
        <v>90</v>
      </c>
      <c r="BE242" s="33">
        <f>IF(N242="základná",J242,0)</f>
        <v>0</v>
      </c>
      <c r="BF242" s="33">
        <f>IF(N242="znížená",J242,0)</f>
        <v>0</v>
      </c>
      <c r="BG242" s="33">
        <f>IF(N242="zákl. prenesená",J242,0)</f>
        <v>0</v>
      </c>
      <c r="BH242" s="33">
        <f>IF(N242="zníž. prenesená",J242,0)</f>
        <v>0</v>
      </c>
      <c r="BI242" s="33">
        <f>IF(N242="nulová",J242,0)</f>
        <v>0</v>
      </c>
      <c r="BJ242" s="10" t="s">
        <v>46</v>
      </c>
      <c r="BK242" s="33">
        <f>ROUND(I242*H242,2)</f>
        <v>0</v>
      </c>
      <c r="BL242" s="10" t="s">
        <v>284</v>
      </c>
      <c r="BM242" s="115" t="s">
        <v>753</v>
      </c>
    </row>
    <row r="243" spans="2:65" s="7" customFormat="1" x14ac:dyDescent="0.2">
      <c r="B243" s="127"/>
      <c r="D243" s="128" t="s">
        <v>120</v>
      </c>
      <c r="E243" s="134" t="s">
        <v>0</v>
      </c>
      <c r="F243" s="129" t="s">
        <v>157</v>
      </c>
      <c r="H243" s="130">
        <v>1</v>
      </c>
      <c r="I243" s="131"/>
      <c r="L243" s="127"/>
      <c r="M243" s="132"/>
      <c r="T243" s="133"/>
      <c r="AT243" s="134" t="s">
        <v>120</v>
      </c>
      <c r="AU243" s="134" t="s">
        <v>46</v>
      </c>
      <c r="AV243" s="7" t="s">
        <v>46</v>
      </c>
      <c r="AW243" s="7" t="s">
        <v>18</v>
      </c>
      <c r="AX243" s="7" t="s">
        <v>44</v>
      </c>
      <c r="AY243" s="134" t="s">
        <v>90</v>
      </c>
    </row>
    <row r="244" spans="2:65" s="8" customFormat="1" x14ac:dyDescent="0.2">
      <c r="B244" s="149"/>
      <c r="D244" s="128" t="s">
        <v>120</v>
      </c>
      <c r="E244" s="150" t="s">
        <v>0</v>
      </c>
      <c r="F244" s="151" t="s">
        <v>179</v>
      </c>
      <c r="H244" s="152">
        <v>1</v>
      </c>
      <c r="I244" s="153"/>
      <c r="L244" s="149"/>
      <c r="M244" s="154"/>
      <c r="T244" s="155"/>
      <c r="AT244" s="150" t="s">
        <v>120</v>
      </c>
      <c r="AU244" s="150" t="s">
        <v>46</v>
      </c>
      <c r="AV244" s="8" t="s">
        <v>93</v>
      </c>
      <c r="AW244" s="8" t="s">
        <v>18</v>
      </c>
      <c r="AX244" s="8" t="s">
        <v>45</v>
      </c>
      <c r="AY244" s="150" t="s">
        <v>90</v>
      </c>
    </row>
    <row r="245" spans="2:65" s="1" customFormat="1" ht="16.5" customHeight="1" x14ac:dyDescent="0.2">
      <c r="B245" s="17"/>
      <c r="C245" s="116" t="s">
        <v>254</v>
      </c>
      <c r="D245" s="116" t="s">
        <v>106</v>
      </c>
      <c r="E245" s="117" t="s">
        <v>294</v>
      </c>
      <c r="F245" s="118" t="s">
        <v>295</v>
      </c>
      <c r="G245" s="119" t="s">
        <v>97</v>
      </c>
      <c r="H245" s="120">
        <v>1</v>
      </c>
      <c r="I245" s="121"/>
      <c r="J245" s="122">
        <f>ROUND(I245*H245,2)</f>
        <v>0</v>
      </c>
      <c r="K245" s="123"/>
      <c r="L245" s="124"/>
      <c r="M245" s="125" t="s">
        <v>0</v>
      </c>
      <c r="N245" s="126" t="s">
        <v>27</v>
      </c>
      <c r="P245" s="113">
        <f>O245*H245</f>
        <v>0</v>
      </c>
      <c r="Q245" s="113">
        <v>5.9899999999999997E-3</v>
      </c>
      <c r="R245" s="113">
        <f>Q245*H245</f>
        <v>5.9899999999999997E-3</v>
      </c>
      <c r="S245" s="113">
        <v>0</v>
      </c>
      <c r="T245" s="114">
        <f>S245*H245</f>
        <v>0</v>
      </c>
      <c r="AR245" s="115" t="s">
        <v>289</v>
      </c>
      <c r="AT245" s="115" t="s">
        <v>106</v>
      </c>
      <c r="AU245" s="115" t="s">
        <v>46</v>
      </c>
      <c r="AY245" s="10" t="s">
        <v>90</v>
      </c>
      <c r="BE245" s="33">
        <f>IF(N245="základná",J245,0)</f>
        <v>0</v>
      </c>
      <c r="BF245" s="33">
        <f>IF(N245="znížená",J245,0)</f>
        <v>0</v>
      </c>
      <c r="BG245" s="33">
        <f>IF(N245="zákl. prenesená",J245,0)</f>
        <v>0</v>
      </c>
      <c r="BH245" s="33">
        <f>IF(N245="zníž. prenesená",J245,0)</f>
        <v>0</v>
      </c>
      <c r="BI245" s="33">
        <f>IF(N245="nulová",J245,0)</f>
        <v>0</v>
      </c>
      <c r="BJ245" s="10" t="s">
        <v>46</v>
      </c>
      <c r="BK245" s="33">
        <f>ROUND(I245*H245,2)</f>
        <v>0</v>
      </c>
      <c r="BL245" s="10" t="s">
        <v>289</v>
      </c>
      <c r="BM245" s="115" t="s">
        <v>754</v>
      </c>
    </row>
    <row r="246" spans="2:65" s="1" customFormat="1" ht="16.5" customHeight="1" x14ac:dyDescent="0.2">
      <c r="B246" s="17"/>
      <c r="C246" s="104" t="s">
        <v>257</v>
      </c>
      <c r="D246" s="104" t="s">
        <v>91</v>
      </c>
      <c r="E246" s="105" t="s">
        <v>297</v>
      </c>
      <c r="F246" s="106" t="s">
        <v>298</v>
      </c>
      <c r="G246" s="107" t="s">
        <v>97</v>
      </c>
      <c r="H246" s="108">
        <v>1</v>
      </c>
      <c r="I246" s="109"/>
      <c r="J246" s="110">
        <f>ROUND(I246*H246,2)</f>
        <v>0</v>
      </c>
      <c r="K246" s="111"/>
      <c r="L246" s="17"/>
      <c r="M246" s="112" t="s">
        <v>0</v>
      </c>
      <c r="N246" s="78" t="s">
        <v>27</v>
      </c>
      <c r="P246" s="113">
        <f>O246*H246</f>
        <v>0</v>
      </c>
      <c r="Q246" s="113">
        <v>0</v>
      </c>
      <c r="R246" s="113">
        <f>Q246*H246</f>
        <v>0</v>
      </c>
      <c r="S246" s="113">
        <v>0</v>
      </c>
      <c r="T246" s="114">
        <f>S246*H246</f>
        <v>0</v>
      </c>
      <c r="AR246" s="115" t="s">
        <v>284</v>
      </c>
      <c r="AT246" s="115" t="s">
        <v>91</v>
      </c>
      <c r="AU246" s="115" t="s">
        <v>46</v>
      </c>
      <c r="AY246" s="10" t="s">
        <v>90</v>
      </c>
      <c r="BE246" s="33">
        <f>IF(N246="základná",J246,0)</f>
        <v>0</v>
      </c>
      <c r="BF246" s="33">
        <f>IF(N246="znížená",J246,0)</f>
        <v>0</v>
      </c>
      <c r="BG246" s="33">
        <f>IF(N246="zákl. prenesená",J246,0)</f>
        <v>0</v>
      </c>
      <c r="BH246" s="33">
        <f>IF(N246="zníž. prenesená",J246,0)</f>
        <v>0</v>
      </c>
      <c r="BI246" s="33">
        <f>IF(N246="nulová",J246,0)</f>
        <v>0</v>
      </c>
      <c r="BJ246" s="10" t="s">
        <v>46</v>
      </c>
      <c r="BK246" s="33">
        <f>ROUND(I246*H246,2)</f>
        <v>0</v>
      </c>
      <c r="BL246" s="10" t="s">
        <v>284</v>
      </c>
      <c r="BM246" s="115" t="s">
        <v>755</v>
      </c>
    </row>
    <row r="247" spans="2:65" s="7" customFormat="1" x14ac:dyDescent="0.2">
      <c r="B247" s="127"/>
      <c r="D247" s="128" t="s">
        <v>120</v>
      </c>
      <c r="E247" s="134" t="s">
        <v>0</v>
      </c>
      <c r="F247" s="129" t="s">
        <v>157</v>
      </c>
      <c r="H247" s="130">
        <v>1</v>
      </c>
      <c r="I247" s="131"/>
      <c r="L247" s="127"/>
      <c r="M247" s="132"/>
      <c r="T247" s="133"/>
      <c r="AT247" s="134" t="s">
        <v>120</v>
      </c>
      <c r="AU247" s="134" t="s">
        <v>46</v>
      </c>
      <c r="AV247" s="7" t="s">
        <v>46</v>
      </c>
      <c r="AW247" s="7" t="s">
        <v>18</v>
      </c>
      <c r="AX247" s="7" t="s">
        <v>44</v>
      </c>
      <c r="AY247" s="134" t="s">
        <v>90</v>
      </c>
    </row>
    <row r="248" spans="2:65" s="8" customFormat="1" x14ac:dyDescent="0.2">
      <c r="B248" s="149"/>
      <c r="D248" s="128" t="s">
        <v>120</v>
      </c>
      <c r="E248" s="150" t="s">
        <v>0</v>
      </c>
      <c r="F248" s="151" t="s">
        <v>179</v>
      </c>
      <c r="H248" s="152">
        <v>1</v>
      </c>
      <c r="I248" s="153"/>
      <c r="L248" s="149"/>
      <c r="M248" s="154"/>
      <c r="T248" s="155"/>
      <c r="AT248" s="150" t="s">
        <v>120</v>
      </c>
      <c r="AU248" s="150" t="s">
        <v>46</v>
      </c>
      <c r="AV248" s="8" t="s">
        <v>93</v>
      </c>
      <c r="AW248" s="8" t="s">
        <v>18</v>
      </c>
      <c r="AX248" s="8" t="s">
        <v>45</v>
      </c>
      <c r="AY248" s="150" t="s">
        <v>90</v>
      </c>
    </row>
    <row r="249" spans="2:65" s="1" customFormat="1" ht="16.5" customHeight="1" x14ac:dyDescent="0.2">
      <c r="B249" s="17"/>
      <c r="C249" s="116" t="s">
        <v>261</v>
      </c>
      <c r="D249" s="116" t="s">
        <v>106</v>
      </c>
      <c r="E249" s="117" t="s">
        <v>300</v>
      </c>
      <c r="F249" s="118" t="s">
        <v>301</v>
      </c>
      <c r="G249" s="119" t="s">
        <v>97</v>
      </c>
      <c r="H249" s="120">
        <v>1</v>
      </c>
      <c r="I249" s="121"/>
      <c r="J249" s="122">
        <f>ROUND(I249*H249,2)</f>
        <v>0</v>
      </c>
      <c r="K249" s="123"/>
      <c r="L249" s="124"/>
      <c r="M249" s="125" t="s">
        <v>0</v>
      </c>
      <c r="N249" s="126" t="s">
        <v>27</v>
      </c>
      <c r="P249" s="113">
        <f>O249*H249</f>
        <v>0</v>
      </c>
      <c r="Q249" s="113">
        <v>5.5000000000000003E-4</v>
      </c>
      <c r="R249" s="113">
        <f>Q249*H249</f>
        <v>5.5000000000000003E-4</v>
      </c>
      <c r="S249" s="113">
        <v>0</v>
      </c>
      <c r="T249" s="114">
        <f>S249*H249</f>
        <v>0</v>
      </c>
      <c r="AR249" s="115" t="s">
        <v>289</v>
      </c>
      <c r="AT249" s="115" t="s">
        <v>106</v>
      </c>
      <c r="AU249" s="115" t="s">
        <v>46</v>
      </c>
      <c r="AY249" s="10" t="s">
        <v>90</v>
      </c>
      <c r="BE249" s="33">
        <f>IF(N249="základná",J249,0)</f>
        <v>0</v>
      </c>
      <c r="BF249" s="33">
        <f>IF(N249="znížená",J249,0)</f>
        <v>0</v>
      </c>
      <c r="BG249" s="33">
        <f>IF(N249="zákl. prenesená",J249,0)</f>
        <v>0</v>
      </c>
      <c r="BH249" s="33">
        <f>IF(N249="zníž. prenesená",J249,0)</f>
        <v>0</v>
      </c>
      <c r="BI249" s="33">
        <f>IF(N249="nulová",J249,0)</f>
        <v>0</v>
      </c>
      <c r="BJ249" s="10" t="s">
        <v>46</v>
      </c>
      <c r="BK249" s="33">
        <f>ROUND(I249*H249,2)</f>
        <v>0</v>
      </c>
      <c r="BL249" s="10" t="s">
        <v>289</v>
      </c>
      <c r="BM249" s="115" t="s">
        <v>756</v>
      </c>
    </row>
    <row r="250" spans="2:65" s="1" customFormat="1" ht="21.75" customHeight="1" x14ac:dyDescent="0.2">
      <c r="B250" s="17"/>
      <c r="C250" s="104" t="s">
        <v>264</v>
      </c>
      <c r="D250" s="104" t="s">
        <v>91</v>
      </c>
      <c r="E250" s="105" t="s">
        <v>757</v>
      </c>
      <c r="F250" s="106" t="s">
        <v>758</v>
      </c>
      <c r="G250" s="107" t="s">
        <v>97</v>
      </c>
      <c r="H250" s="108">
        <v>16</v>
      </c>
      <c r="I250" s="109"/>
      <c r="J250" s="110">
        <f>ROUND(I250*H250,2)</f>
        <v>0</v>
      </c>
      <c r="K250" s="111"/>
      <c r="L250" s="17"/>
      <c r="M250" s="112" t="s">
        <v>0</v>
      </c>
      <c r="N250" s="78" t="s">
        <v>27</v>
      </c>
      <c r="P250" s="113">
        <f>O250*H250</f>
        <v>0</v>
      </c>
      <c r="Q250" s="113">
        <v>0</v>
      </c>
      <c r="R250" s="113">
        <f>Q250*H250</f>
        <v>0</v>
      </c>
      <c r="S250" s="113">
        <v>0</v>
      </c>
      <c r="T250" s="114">
        <f>S250*H250</f>
        <v>0</v>
      </c>
      <c r="AR250" s="115" t="s">
        <v>284</v>
      </c>
      <c r="AT250" s="115" t="s">
        <v>91</v>
      </c>
      <c r="AU250" s="115" t="s">
        <v>46</v>
      </c>
      <c r="AY250" s="10" t="s">
        <v>90</v>
      </c>
      <c r="BE250" s="33">
        <f>IF(N250="základná",J250,0)</f>
        <v>0</v>
      </c>
      <c r="BF250" s="33">
        <f>IF(N250="znížená",J250,0)</f>
        <v>0</v>
      </c>
      <c r="BG250" s="33">
        <f>IF(N250="zákl. prenesená",J250,0)</f>
        <v>0</v>
      </c>
      <c r="BH250" s="33">
        <f>IF(N250="zníž. prenesená",J250,0)</f>
        <v>0</v>
      </c>
      <c r="BI250" s="33">
        <f>IF(N250="nulová",J250,0)</f>
        <v>0</v>
      </c>
      <c r="BJ250" s="10" t="s">
        <v>46</v>
      </c>
      <c r="BK250" s="33">
        <f>ROUND(I250*H250,2)</f>
        <v>0</v>
      </c>
      <c r="BL250" s="10" t="s">
        <v>284</v>
      </c>
      <c r="BM250" s="115" t="s">
        <v>759</v>
      </c>
    </row>
    <row r="251" spans="2:65" s="7" customFormat="1" x14ac:dyDescent="0.2">
      <c r="B251" s="127"/>
      <c r="D251" s="128" t="s">
        <v>120</v>
      </c>
      <c r="E251" s="134" t="s">
        <v>0</v>
      </c>
      <c r="F251" s="129" t="s">
        <v>760</v>
      </c>
      <c r="H251" s="130">
        <v>16</v>
      </c>
      <c r="I251" s="131"/>
      <c r="L251" s="127"/>
      <c r="M251" s="132"/>
      <c r="T251" s="133"/>
      <c r="AT251" s="134" t="s">
        <v>120</v>
      </c>
      <c r="AU251" s="134" t="s">
        <v>46</v>
      </c>
      <c r="AV251" s="7" t="s">
        <v>46</v>
      </c>
      <c r="AW251" s="7" t="s">
        <v>18</v>
      </c>
      <c r="AX251" s="7" t="s">
        <v>45</v>
      </c>
      <c r="AY251" s="134" t="s">
        <v>90</v>
      </c>
    </row>
    <row r="252" spans="2:65" s="1" customFormat="1" ht="24.2" customHeight="1" x14ac:dyDescent="0.2">
      <c r="B252" s="17"/>
      <c r="C252" s="116" t="s">
        <v>267</v>
      </c>
      <c r="D252" s="116" t="s">
        <v>106</v>
      </c>
      <c r="E252" s="117" t="s">
        <v>761</v>
      </c>
      <c r="F252" s="118" t="s">
        <v>762</v>
      </c>
      <c r="G252" s="119" t="s">
        <v>97</v>
      </c>
      <c r="H252" s="120">
        <v>16</v>
      </c>
      <c r="I252" s="121"/>
      <c r="J252" s="122">
        <f>ROUND(I252*H252,2)</f>
        <v>0</v>
      </c>
      <c r="K252" s="123"/>
      <c r="L252" s="124"/>
      <c r="M252" s="125" t="s">
        <v>0</v>
      </c>
      <c r="N252" s="126" t="s">
        <v>27</v>
      </c>
      <c r="P252" s="113">
        <f>O252*H252</f>
        <v>0</v>
      </c>
      <c r="Q252" s="113">
        <v>1.8000000000000001E-4</v>
      </c>
      <c r="R252" s="113">
        <f>Q252*H252</f>
        <v>2.8800000000000002E-3</v>
      </c>
      <c r="S252" s="113">
        <v>0</v>
      </c>
      <c r="T252" s="114">
        <f>S252*H252</f>
        <v>0</v>
      </c>
      <c r="AR252" s="115" t="s">
        <v>289</v>
      </c>
      <c r="AT252" s="115" t="s">
        <v>106</v>
      </c>
      <c r="AU252" s="115" t="s">
        <v>46</v>
      </c>
      <c r="AY252" s="10" t="s">
        <v>90</v>
      </c>
      <c r="BE252" s="33">
        <f>IF(N252="základná",J252,0)</f>
        <v>0</v>
      </c>
      <c r="BF252" s="33">
        <f>IF(N252="znížená",J252,0)</f>
        <v>0</v>
      </c>
      <c r="BG252" s="33">
        <f>IF(N252="zákl. prenesená",J252,0)</f>
        <v>0</v>
      </c>
      <c r="BH252" s="33">
        <f>IF(N252="zníž. prenesená",J252,0)</f>
        <v>0</v>
      </c>
      <c r="BI252" s="33">
        <f>IF(N252="nulová",J252,0)</f>
        <v>0</v>
      </c>
      <c r="BJ252" s="10" t="s">
        <v>46</v>
      </c>
      <c r="BK252" s="33">
        <f>ROUND(I252*H252,2)</f>
        <v>0</v>
      </c>
      <c r="BL252" s="10" t="s">
        <v>289</v>
      </c>
      <c r="BM252" s="115" t="s">
        <v>763</v>
      </c>
    </row>
    <row r="253" spans="2:65" s="1" customFormat="1" ht="24.2" customHeight="1" x14ac:dyDescent="0.2">
      <c r="B253" s="17"/>
      <c r="C253" s="104" t="s">
        <v>270</v>
      </c>
      <c r="D253" s="104" t="s">
        <v>91</v>
      </c>
      <c r="E253" s="105" t="s">
        <v>302</v>
      </c>
      <c r="F253" s="106" t="s">
        <v>303</v>
      </c>
      <c r="G253" s="107" t="s">
        <v>103</v>
      </c>
      <c r="H253" s="108">
        <v>7.7</v>
      </c>
      <c r="I253" s="109"/>
      <c r="J253" s="110">
        <f>ROUND(I253*H253,2)</f>
        <v>0</v>
      </c>
      <c r="K253" s="111"/>
      <c r="L253" s="17"/>
      <c r="M253" s="112" t="s">
        <v>0</v>
      </c>
      <c r="N253" s="78" t="s">
        <v>27</v>
      </c>
      <c r="P253" s="113">
        <f>O253*H253</f>
        <v>0</v>
      </c>
      <c r="Q253" s="113">
        <v>0</v>
      </c>
      <c r="R253" s="113">
        <f>Q253*H253</f>
        <v>0</v>
      </c>
      <c r="S253" s="113">
        <v>6.3000000000000003E-4</v>
      </c>
      <c r="T253" s="114">
        <f>S253*H253</f>
        <v>4.8510000000000003E-3</v>
      </c>
      <c r="AR253" s="115" t="s">
        <v>284</v>
      </c>
      <c r="AT253" s="115" t="s">
        <v>91</v>
      </c>
      <c r="AU253" s="115" t="s">
        <v>46</v>
      </c>
      <c r="AY253" s="10" t="s">
        <v>90</v>
      </c>
      <c r="BE253" s="33">
        <f>IF(N253="základná",J253,0)</f>
        <v>0</v>
      </c>
      <c r="BF253" s="33">
        <f>IF(N253="znížená",J253,0)</f>
        <v>0</v>
      </c>
      <c r="BG253" s="33">
        <f>IF(N253="zákl. prenesená",J253,0)</f>
        <v>0</v>
      </c>
      <c r="BH253" s="33">
        <f>IF(N253="zníž. prenesená",J253,0)</f>
        <v>0</v>
      </c>
      <c r="BI253" s="33">
        <f>IF(N253="nulová",J253,0)</f>
        <v>0</v>
      </c>
      <c r="BJ253" s="10" t="s">
        <v>46</v>
      </c>
      <c r="BK253" s="33">
        <f>ROUND(I253*H253,2)</f>
        <v>0</v>
      </c>
      <c r="BL253" s="10" t="s">
        <v>284</v>
      </c>
      <c r="BM253" s="115" t="s">
        <v>764</v>
      </c>
    </row>
    <row r="254" spans="2:65" s="7" customFormat="1" x14ac:dyDescent="0.2">
      <c r="B254" s="127"/>
      <c r="D254" s="128" t="s">
        <v>120</v>
      </c>
      <c r="E254" s="134" t="s">
        <v>0</v>
      </c>
      <c r="F254" s="129" t="s">
        <v>765</v>
      </c>
      <c r="H254" s="130">
        <v>7.7</v>
      </c>
      <c r="I254" s="131"/>
      <c r="L254" s="127"/>
      <c r="M254" s="132"/>
      <c r="T254" s="133"/>
      <c r="AT254" s="134" t="s">
        <v>120</v>
      </c>
      <c r="AU254" s="134" t="s">
        <v>46</v>
      </c>
      <c r="AV254" s="7" t="s">
        <v>46</v>
      </c>
      <c r="AW254" s="7" t="s">
        <v>18</v>
      </c>
      <c r="AX254" s="7" t="s">
        <v>44</v>
      </c>
      <c r="AY254" s="134" t="s">
        <v>90</v>
      </c>
    </row>
    <row r="255" spans="2:65" s="8" customFormat="1" x14ac:dyDescent="0.2">
      <c r="B255" s="149"/>
      <c r="D255" s="128" t="s">
        <v>120</v>
      </c>
      <c r="E255" s="150" t="s">
        <v>150</v>
      </c>
      <c r="F255" s="151" t="s">
        <v>179</v>
      </c>
      <c r="H255" s="152">
        <v>7.7</v>
      </c>
      <c r="I255" s="153"/>
      <c r="L255" s="149"/>
      <c r="M255" s="154"/>
      <c r="T255" s="155"/>
      <c r="AT255" s="150" t="s">
        <v>120</v>
      </c>
      <c r="AU255" s="150" t="s">
        <v>46</v>
      </c>
      <c r="AV255" s="8" t="s">
        <v>93</v>
      </c>
      <c r="AW255" s="8" t="s">
        <v>18</v>
      </c>
      <c r="AX255" s="8" t="s">
        <v>45</v>
      </c>
      <c r="AY255" s="150" t="s">
        <v>90</v>
      </c>
    </row>
    <row r="256" spans="2:65" s="1" customFormat="1" ht="24.2" customHeight="1" x14ac:dyDescent="0.2">
      <c r="B256" s="17"/>
      <c r="C256" s="104" t="s">
        <v>152</v>
      </c>
      <c r="D256" s="104" t="s">
        <v>91</v>
      </c>
      <c r="E256" s="105" t="s">
        <v>305</v>
      </c>
      <c r="F256" s="106" t="s">
        <v>306</v>
      </c>
      <c r="G256" s="107" t="s">
        <v>97</v>
      </c>
      <c r="H256" s="108">
        <v>3.5</v>
      </c>
      <c r="I256" s="109"/>
      <c r="J256" s="110">
        <f>ROUND(I256*H256,2)</f>
        <v>0</v>
      </c>
      <c r="K256" s="111"/>
      <c r="L256" s="17"/>
      <c r="M256" s="112" t="s">
        <v>0</v>
      </c>
      <c r="N256" s="78" t="s">
        <v>27</v>
      </c>
      <c r="P256" s="113">
        <f>O256*H256</f>
        <v>0</v>
      </c>
      <c r="Q256" s="113">
        <v>0</v>
      </c>
      <c r="R256" s="113">
        <f>Q256*H256</f>
        <v>0</v>
      </c>
      <c r="S256" s="113">
        <v>5.5999999999999995E-4</v>
      </c>
      <c r="T256" s="114">
        <f>S256*H256</f>
        <v>1.9599999999999999E-3</v>
      </c>
      <c r="AR256" s="115" t="s">
        <v>284</v>
      </c>
      <c r="AT256" s="115" t="s">
        <v>91</v>
      </c>
      <c r="AU256" s="115" t="s">
        <v>46</v>
      </c>
      <c r="AY256" s="10" t="s">
        <v>90</v>
      </c>
      <c r="BE256" s="33">
        <f>IF(N256="základná",J256,0)</f>
        <v>0</v>
      </c>
      <c r="BF256" s="33">
        <f>IF(N256="znížená",J256,0)</f>
        <v>0</v>
      </c>
      <c r="BG256" s="33">
        <f>IF(N256="zákl. prenesená",J256,0)</f>
        <v>0</v>
      </c>
      <c r="BH256" s="33">
        <f>IF(N256="zníž. prenesená",J256,0)</f>
        <v>0</v>
      </c>
      <c r="BI256" s="33">
        <f>IF(N256="nulová",J256,0)</f>
        <v>0</v>
      </c>
      <c r="BJ256" s="10" t="s">
        <v>46</v>
      </c>
      <c r="BK256" s="33">
        <f>ROUND(I256*H256,2)</f>
        <v>0</v>
      </c>
      <c r="BL256" s="10" t="s">
        <v>284</v>
      </c>
      <c r="BM256" s="115" t="s">
        <v>766</v>
      </c>
    </row>
    <row r="257" spans="2:65" s="7" customFormat="1" x14ac:dyDescent="0.2">
      <c r="B257" s="127"/>
      <c r="D257" s="128" t="s">
        <v>120</v>
      </c>
      <c r="E257" s="134" t="s">
        <v>0</v>
      </c>
      <c r="F257" s="129" t="s">
        <v>767</v>
      </c>
      <c r="H257" s="130">
        <v>3.5</v>
      </c>
      <c r="I257" s="131"/>
      <c r="L257" s="127"/>
      <c r="M257" s="132"/>
      <c r="T257" s="133"/>
      <c r="AT257" s="134" t="s">
        <v>120</v>
      </c>
      <c r="AU257" s="134" t="s">
        <v>46</v>
      </c>
      <c r="AV257" s="7" t="s">
        <v>46</v>
      </c>
      <c r="AW257" s="7" t="s">
        <v>18</v>
      </c>
      <c r="AX257" s="7" t="s">
        <v>44</v>
      </c>
      <c r="AY257" s="134" t="s">
        <v>90</v>
      </c>
    </row>
    <row r="258" spans="2:65" s="8" customFormat="1" x14ac:dyDescent="0.2">
      <c r="B258" s="149"/>
      <c r="D258" s="128" t="s">
        <v>120</v>
      </c>
      <c r="E258" s="150" t="s">
        <v>151</v>
      </c>
      <c r="F258" s="151" t="s">
        <v>179</v>
      </c>
      <c r="H258" s="152">
        <v>3.5</v>
      </c>
      <c r="I258" s="153"/>
      <c r="L258" s="149"/>
      <c r="M258" s="154"/>
      <c r="T258" s="155"/>
      <c r="AT258" s="150" t="s">
        <v>120</v>
      </c>
      <c r="AU258" s="150" t="s">
        <v>46</v>
      </c>
      <c r="AV258" s="8" t="s">
        <v>93</v>
      </c>
      <c r="AW258" s="8" t="s">
        <v>18</v>
      </c>
      <c r="AX258" s="8" t="s">
        <v>45</v>
      </c>
      <c r="AY258" s="150" t="s">
        <v>90</v>
      </c>
    </row>
    <row r="259" spans="2:65" s="1" customFormat="1" ht="24.2" customHeight="1" x14ac:dyDescent="0.2">
      <c r="B259" s="17"/>
      <c r="C259" s="104" t="s">
        <v>275</v>
      </c>
      <c r="D259" s="104" t="s">
        <v>91</v>
      </c>
      <c r="E259" s="105" t="s">
        <v>308</v>
      </c>
      <c r="F259" s="106" t="s">
        <v>309</v>
      </c>
      <c r="G259" s="107" t="s">
        <v>97</v>
      </c>
      <c r="H259" s="108">
        <v>1</v>
      </c>
      <c r="I259" s="109"/>
      <c r="J259" s="110">
        <f>ROUND(I259*H259,2)</f>
        <v>0</v>
      </c>
      <c r="K259" s="111"/>
      <c r="L259" s="17"/>
      <c r="M259" s="112" t="s">
        <v>0</v>
      </c>
      <c r="N259" s="78" t="s">
        <v>27</v>
      </c>
      <c r="P259" s="113">
        <f>O259*H259</f>
        <v>0</v>
      </c>
      <c r="Q259" s="113">
        <v>0</v>
      </c>
      <c r="R259" s="113">
        <f>Q259*H259</f>
        <v>0</v>
      </c>
      <c r="S259" s="113">
        <v>1.1350000000000001E-2</v>
      </c>
      <c r="T259" s="114">
        <f>S259*H259</f>
        <v>1.1350000000000001E-2</v>
      </c>
      <c r="AR259" s="115" t="s">
        <v>284</v>
      </c>
      <c r="AT259" s="115" t="s">
        <v>91</v>
      </c>
      <c r="AU259" s="115" t="s">
        <v>46</v>
      </c>
      <c r="AY259" s="10" t="s">
        <v>90</v>
      </c>
      <c r="BE259" s="33">
        <f>IF(N259="základná",J259,0)</f>
        <v>0</v>
      </c>
      <c r="BF259" s="33">
        <f>IF(N259="znížená",J259,0)</f>
        <v>0</v>
      </c>
      <c r="BG259" s="33">
        <f>IF(N259="zákl. prenesená",J259,0)</f>
        <v>0</v>
      </c>
      <c r="BH259" s="33">
        <f>IF(N259="zníž. prenesená",J259,0)</f>
        <v>0</v>
      </c>
      <c r="BI259" s="33">
        <f>IF(N259="nulová",J259,0)</f>
        <v>0</v>
      </c>
      <c r="BJ259" s="10" t="s">
        <v>46</v>
      </c>
      <c r="BK259" s="33">
        <f>ROUND(I259*H259,2)</f>
        <v>0</v>
      </c>
      <c r="BL259" s="10" t="s">
        <v>284</v>
      </c>
      <c r="BM259" s="115" t="s">
        <v>768</v>
      </c>
    </row>
    <row r="260" spans="2:65" s="7" customFormat="1" x14ac:dyDescent="0.2">
      <c r="B260" s="127"/>
      <c r="D260" s="128" t="s">
        <v>120</v>
      </c>
      <c r="E260" s="134" t="s">
        <v>0</v>
      </c>
      <c r="F260" s="129" t="s">
        <v>45</v>
      </c>
      <c r="H260" s="130">
        <v>1</v>
      </c>
      <c r="I260" s="131"/>
      <c r="L260" s="127"/>
      <c r="M260" s="132"/>
      <c r="T260" s="133"/>
      <c r="AT260" s="134" t="s">
        <v>120</v>
      </c>
      <c r="AU260" s="134" t="s">
        <v>46</v>
      </c>
      <c r="AV260" s="7" t="s">
        <v>46</v>
      </c>
      <c r="AW260" s="7" t="s">
        <v>18</v>
      </c>
      <c r="AX260" s="7" t="s">
        <v>44</v>
      </c>
      <c r="AY260" s="134" t="s">
        <v>90</v>
      </c>
    </row>
    <row r="261" spans="2:65" s="8" customFormat="1" x14ac:dyDescent="0.2">
      <c r="B261" s="149"/>
      <c r="D261" s="128" t="s">
        <v>120</v>
      </c>
      <c r="E261" s="150" t="s">
        <v>157</v>
      </c>
      <c r="F261" s="151" t="s">
        <v>179</v>
      </c>
      <c r="H261" s="152">
        <v>1</v>
      </c>
      <c r="I261" s="153"/>
      <c r="L261" s="149"/>
      <c r="M261" s="154"/>
      <c r="T261" s="155"/>
      <c r="AT261" s="150" t="s">
        <v>120</v>
      </c>
      <c r="AU261" s="150" t="s">
        <v>46</v>
      </c>
      <c r="AV261" s="8" t="s">
        <v>93</v>
      </c>
      <c r="AW261" s="8" t="s">
        <v>18</v>
      </c>
      <c r="AX261" s="8" t="s">
        <v>45</v>
      </c>
      <c r="AY261" s="150" t="s">
        <v>90</v>
      </c>
    </row>
    <row r="262" spans="2:65" s="1" customFormat="1" ht="24.2" customHeight="1" x14ac:dyDescent="0.2">
      <c r="B262" s="17"/>
      <c r="C262" s="104" t="s">
        <v>277</v>
      </c>
      <c r="D262" s="104" t="s">
        <v>91</v>
      </c>
      <c r="E262" s="105" t="s">
        <v>769</v>
      </c>
      <c r="F262" s="106" t="s">
        <v>770</v>
      </c>
      <c r="G262" s="107" t="s">
        <v>97</v>
      </c>
      <c r="H262" s="108">
        <v>4</v>
      </c>
      <c r="I262" s="109"/>
      <c r="J262" s="110">
        <f>ROUND(I262*H262,2)</f>
        <v>0</v>
      </c>
      <c r="K262" s="111"/>
      <c r="L262" s="17"/>
      <c r="M262" s="112" t="s">
        <v>0</v>
      </c>
      <c r="N262" s="78" t="s">
        <v>27</v>
      </c>
      <c r="P262" s="113">
        <f>O262*H262</f>
        <v>0</v>
      </c>
      <c r="Q262" s="113">
        <v>0</v>
      </c>
      <c r="R262" s="113">
        <f>Q262*H262</f>
        <v>0</v>
      </c>
      <c r="S262" s="113">
        <v>1.8000000000000001E-4</v>
      </c>
      <c r="T262" s="114">
        <f>S262*H262</f>
        <v>7.2000000000000005E-4</v>
      </c>
      <c r="AR262" s="115" t="s">
        <v>284</v>
      </c>
      <c r="AT262" s="115" t="s">
        <v>91</v>
      </c>
      <c r="AU262" s="115" t="s">
        <v>46</v>
      </c>
      <c r="AY262" s="10" t="s">
        <v>90</v>
      </c>
      <c r="BE262" s="33">
        <f>IF(N262="základná",J262,0)</f>
        <v>0</v>
      </c>
      <c r="BF262" s="33">
        <f>IF(N262="znížená",J262,0)</f>
        <v>0</v>
      </c>
      <c r="BG262" s="33">
        <f>IF(N262="zákl. prenesená",J262,0)</f>
        <v>0</v>
      </c>
      <c r="BH262" s="33">
        <f>IF(N262="zníž. prenesená",J262,0)</f>
        <v>0</v>
      </c>
      <c r="BI262" s="33">
        <f>IF(N262="nulová",J262,0)</f>
        <v>0</v>
      </c>
      <c r="BJ262" s="10" t="s">
        <v>46</v>
      </c>
      <c r="BK262" s="33">
        <f>ROUND(I262*H262,2)</f>
        <v>0</v>
      </c>
      <c r="BL262" s="10" t="s">
        <v>284</v>
      </c>
      <c r="BM262" s="115" t="s">
        <v>771</v>
      </c>
    </row>
    <row r="263" spans="2:65" s="6" customFormat="1" ht="22.9" customHeight="1" x14ac:dyDescent="0.2">
      <c r="B263" s="93"/>
      <c r="D263" s="94" t="s">
        <v>43</v>
      </c>
      <c r="E263" s="102" t="s">
        <v>310</v>
      </c>
      <c r="F263" s="102" t="s">
        <v>311</v>
      </c>
      <c r="I263" s="96"/>
      <c r="J263" s="103">
        <f>BK263</f>
        <v>0</v>
      </c>
      <c r="L263" s="93"/>
      <c r="M263" s="97"/>
      <c r="P263" s="98">
        <f>P264</f>
        <v>0</v>
      </c>
      <c r="R263" s="98">
        <f>R264</f>
        <v>0</v>
      </c>
      <c r="T263" s="99">
        <f>T264</f>
        <v>0</v>
      </c>
      <c r="AR263" s="94" t="s">
        <v>95</v>
      </c>
      <c r="AT263" s="100" t="s">
        <v>43</v>
      </c>
      <c r="AU263" s="100" t="s">
        <v>45</v>
      </c>
      <c r="AY263" s="94" t="s">
        <v>90</v>
      </c>
      <c r="BK263" s="101">
        <f>BK264</f>
        <v>0</v>
      </c>
    </row>
    <row r="264" spans="2:65" s="1" customFormat="1" ht="16.5" customHeight="1" x14ac:dyDescent="0.2">
      <c r="B264" s="17"/>
      <c r="C264" s="104" t="s">
        <v>281</v>
      </c>
      <c r="D264" s="104" t="s">
        <v>91</v>
      </c>
      <c r="E264" s="105" t="s">
        <v>313</v>
      </c>
      <c r="F264" s="106" t="s">
        <v>314</v>
      </c>
      <c r="G264" s="107" t="s">
        <v>315</v>
      </c>
      <c r="H264" s="108">
        <v>1</v>
      </c>
      <c r="I264" s="109"/>
      <c r="J264" s="110">
        <f>ROUND(I264*H264,2)</f>
        <v>0</v>
      </c>
      <c r="K264" s="111"/>
      <c r="L264" s="17"/>
      <c r="M264" s="112" t="s">
        <v>0</v>
      </c>
      <c r="N264" s="78" t="s">
        <v>27</v>
      </c>
      <c r="P264" s="113">
        <f>O264*H264</f>
        <v>0</v>
      </c>
      <c r="Q264" s="113">
        <v>0</v>
      </c>
      <c r="R264" s="113">
        <f>Q264*H264</f>
        <v>0</v>
      </c>
      <c r="S264" s="113">
        <v>0</v>
      </c>
      <c r="T264" s="114">
        <f>S264*H264</f>
        <v>0</v>
      </c>
      <c r="AR264" s="115" t="s">
        <v>284</v>
      </c>
      <c r="AT264" s="115" t="s">
        <v>91</v>
      </c>
      <c r="AU264" s="115" t="s">
        <v>46</v>
      </c>
      <c r="AY264" s="10" t="s">
        <v>90</v>
      </c>
      <c r="BE264" s="33">
        <f>IF(N264="základná",J264,0)</f>
        <v>0</v>
      </c>
      <c r="BF264" s="33">
        <f>IF(N264="znížená",J264,0)</f>
        <v>0</v>
      </c>
      <c r="BG264" s="33">
        <f>IF(N264="zákl. prenesená",J264,0)</f>
        <v>0</v>
      </c>
      <c r="BH264" s="33">
        <f>IF(N264="zníž. prenesená",J264,0)</f>
        <v>0</v>
      </c>
      <c r="BI264" s="33">
        <f>IF(N264="nulová",J264,0)</f>
        <v>0</v>
      </c>
      <c r="BJ264" s="10" t="s">
        <v>46</v>
      </c>
      <c r="BK264" s="33">
        <f>ROUND(I264*H264,2)</f>
        <v>0</v>
      </c>
      <c r="BL264" s="10" t="s">
        <v>284</v>
      </c>
      <c r="BM264" s="115" t="s">
        <v>772</v>
      </c>
    </row>
    <row r="265" spans="2:65" s="6" customFormat="1" ht="25.9" customHeight="1" x14ac:dyDescent="0.2">
      <c r="B265" s="93"/>
      <c r="D265" s="94" t="s">
        <v>43</v>
      </c>
      <c r="E265" s="95" t="s">
        <v>316</v>
      </c>
      <c r="F265" s="95" t="s">
        <v>317</v>
      </c>
      <c r="I265" s="96"/>
      <c r="J265" s="76">
        <f>BK265</f>
        <v>0</v>
      </c>
      <c r="L265" s="93"/>
      <c r="M265" s="97"/>
      <c r="P265" s="98">
        <f>SUM(P266:P268)</f>
        <v>0</v>
      </c>
      <c r="R265" s="98">
        <f>SUM(R266:R268)</f>
        <v>0</v>
      </c>
      <c r="T265" s="99">
        <f>SUM(T266:T268)</f>
        <v>0</v>
      </c>
      <c r="AR265" s="94" t="s">
        <v>93</v>
      </c>
      <c r="AT265" s="100" t="s">
        <v>43</v>
      </c>
      <c r="AU265" s="100" t="s">
        <v>44</v>
      </c>
      <c r="AY265" s="94" t="s">
        <v>90</v>
      </c>
      <c r="BK265" s="101">
        <f>SUM(BK266:BK268)</f>
        <v>0</v>
      </c>
    </row>
    <row r="266" spans="2:65" s="1" customFormat="1" ht="37.9" customHeight="1" x14ac:dyDescent="0.2">
      <c r="B266" s="17"/>
      <c r="C266" s="104" t="s">
        <v>285</v>
      </c>
      <c r="D266" s="104" t="s">
        <v>91</v>
      </c>
      <c r="E266" s="105" t="s">
        <v>319</v>
      </c>
      <c r="F266" s="106" t="s">
        <v>320</v>
      </c>
      <c r="G266" s="107" t="s">
        <v>321</v>
      </c>
      <c r="H266" s="108">
        <v>20</v>
      </c>
      <c r="I266" s="109"/>
      <c r="J266" s="110">
        <f>ROUND(I266*H266,2)</f>
        <v>0</v>
      </c>
      <c r="K266" s="111"/>
      <c r="L266" s="17"/>
      <c r="M266" s="112" t="s">
        <v>0</v>
      </c>
      <c r="N266" s="78" t="s">
        <v>27</v>
      </c>
      <c r="P266" s="113">
        <f>O266*H266</f>
        <v>0</v>
      </c>
      <c r="Q266" s="113">
        <v>0</v>
      </c>
      <c r="R266" s="113">
        <f>Q266*H266</f>
        <v>0</v>
      </c>
      <c r="S266" s="113">
        <v>0</v>
      </c>
      <c r="T266" s="114">
        <f>S266*H266</f>
        <v>0</v>
      </c>
      <c r="AR266" s="115" t="s">
        <v>142</v>
      </c>
      <c r="AT266" s="115" t="s">
        <v>91</v>
      </c>
      <c r="AU266" s="115" t="s">
        <v>45</v>
      </c>
      <c r="AY266" s="10" t="s">
        <v>90</v>
      </c>
      <c r="BE266" s="33">
        <f>IF(N266="základná",J266,0)</f>
        <v>0</v>
      </c>
      <c r="BF266" s="33">
        <f>IF(N266="znížená",J266,0)</f>
        <v>0</v>
      </c>
      <c r="BG266" s="33">
        <f>IF(N266="zákl. prenesená",J266,0)</f>
        <v>0</v>
      </c>
      <c r="BH266" s="33">
        <f>IF(N266="zníž. prenesená",J266,0)</f>
        <v>0</v>
      </c>
      <c r="BI266" s="33">
        <f>IF(N266="nulová",J266,0)</f>
        <v>0</v>
      </c>
      <c r="BJ266" s="10" t="s">
        <v>46</v>
      </c>
      <c r="BK266" s="33">
        <f>ROUND(I266*H266,2)</f>
        <v>0</v>
      </c>
      <c r="BL266" s="10" t="s">
        <v>142</v>
      </c>
      <c r="BM266" s="115" t="s">
        <v>773</v>
      </c>
    </row>
    <row r="267" spans="2:65" s="7" customFormat="1" ht="22.5" x14ac:dyDescent="0.2">
      <c r="B267" s="127"/>
      <c r="D267" s="128" t="s">
        <v>120</v>
      </c>
      <c r="E267" s="134" t="s">
        <v>0</v>
      </c>
      <c r="F267" s="129" t="s">
        <v>774</v>
      </c>
      <c r="H267" s="130">
        <v>20</v>
      </c>
      <c r="I267" s="131"/>
      <c r="L267" s="127"/>
      <c r="M267" s="132"/>
      <c r="T267" s="133"/>
      <c r="AT267" s="134" t="s">
        <v>120</v>
      </c>
      <c r="AU267" s="134" t="s">
        <v>45</v>
      </c>
      <c r="AV267" s="7" t="s">
        <v>46</v>
      </c>
      <c r="AW267" s="7" t="s">
        <v>18</v>
      </c>
      <c r="AX267" s="7" t="s">
        <v>44</v>
      </c>
      <c r="AY267" s="134" t="s">
        <v>90</v>
      </c>
    </row>
    <row r="268" spans="2:65" s="8" customFormat="1" x14ac:dyDescent="0.2">
      <c r="B268" s="149"/>
      <c r="D268" s="128" t="s">
        <v>120</v>
      </c>
      <c r="E268" s="150" t="s">
        <v>0</v>
      </c>
      <c r="F268" s="151" t="s">
        <v>179</v>
      </c>
      <c r="H268" s="152">
        <v>20</v>
      </c>
      <c r="I268" s="153"/>
      <c r="L268" s="149"/>
      <c r="M268" s="154"/>
      <c r="T268" s="155"/>
      <c r="AT268" s="150" t="s">
        <v>120</v>
      </c>
      <c r="AU268" s="150" t="s">
        <v>45</v>
      </c>
      <c r="AV268" s="8" t="s">
        <v>93</v>
      </c>
      <c r="AW268" s="8" t="s">
        <v>18</v>
      </c>
      <c r="AX268" s="8" t="s">
        <v>45</v>
      </c>
      <c r="AY268" s="150" t="s">
        <v>90</v>
      </c>
    </row>
    <row r="269" spans="2:65" s="6" customFormat="1" ht="25.9" customHeight="1" x14ac:dyDescent="0.2">
      <c r="B269" s="93"/>
      <c r="D269" s="94" t="s">
        <v>43</v>
      </c>
      <c r="E269" s="95" t="s">
        <v>132</v>
      </c>
      <c r="F269" s="95" t="s">
        <v>133</v>
      </c>
      <c r="I269" s="96"/>
      <c r="J269" s="76">
        <f>BK269</f>
        <v>0</v>
      </c>
      <c r="L269" s="93"/>
      <c r="M269" s="97"/>
      <c r="P269" s="98">
        <f>SUM(P270:P274)</f>
        <v>0</v>
      </c>
      <c r="R269" s="98">
        <f>SUM(R270:R274)</f>
        <v>0</v>
      </c>
      <c r="T269" s="99">
        <f>SUM(T270:T274)</f>
        <v>0</v>
      </c>
      <c r="AR269" s="94" t="s">
        <v>45</v>
      </c>
      <c r="AT269" s="100" t="s">
        <v>43</v>
      </c>
      <c r="AU269" s="100" t="s">
        <v>44</v>
      </c>
      <c r="AY269" s="94" t="s">
        <v>90</v>
      </c>
      <c r="BK269" s="101">
        <f>SUM(BK270:BK274)</f>
        <v>0</v>
      </c>
    </row>
    <row r="270" spans="2:65" s="1" customFormat="1" ht="62.65" customHeight="1" x14ac:dyDescent="0.2">
      <c r="B270" s="17"/>
      <c r="C270" s="104" t="s">
        <v>290</v>
      </c>
      <c r="D270" s="104" t="s">
        <v>91</v>
      </c>
      <c r="E270" s="105" t="s">
        <v>135</v>
      </c>
      <c r="F270" s="106" t="s">
        <v>136</v>
      </c>
      <c r="G270" s="107" t="s">
        <v>0</v>
      </c>
      <c r="H270" s="108">
        <v>0</v>
      </c>
      <c r="I270" s="109"/>
      <c r="J270" s="110">
        <f>ROUND(I270*H270,2)</f>
        <v>0</v>
      </c>
      <c r="K270" s="111"/>
      <c r="L270" s="17"/>
      <c r="M270" s="112" t="s">
        <v>0</v>
      </c>
      <c r="N270" s="78" t="s">
        <v>27</v>
      </c>
      <c r="P270" s="113">
        <f>O270*H270</f>
        <v>0</v>
      </c>
      <c r="Q270" s="113">
        <v>0</v>
      </c>
      <c r="R270" s="113">
        <f>Q270*H270</f>
        <v>0</v>
      </c>
      <c r="S270" s="113">
        <v>0</v>
      </c>
      <c r="T270" s="114">
        <f>S270*H270</f>
        <v>0</v>
      </c>
      <c r="AR270" s="115" t="s">
        <v>93</v>
      </c>
      <c r="AT270" s="115" t="s">
        <v>91</v>
      </c>
      <c r="AU270" s="115" t="s">
        <v>45</v>
      </c>
      <c r="AY270" s="10" t="s">
        <v>90</v>
      </c>
      <c r="BE270" s="33">
        <f>IF(N270="základná",J270,0)</f>
        <v>0</v>
      </c>
      <c r="BF270" s="33">
        <f>IF(N270="znížená",J270,0)</f>
        <v>0</v>
      </c>
      <c r="BG270" s="33">
        <f>IF(N270="zákl. prenesená",J270,0)</f>
        <v>0</v>
      </c>
      <c r="BH270" s="33">
        <f>IF(N270="zníž. prenesená",J270,0)</f>
        <v>0</v>
      </c>
      <c r="BI270" s="33">
        <f>IF(N270="nulová",J270,0)</f>
        <v>0</v>
      </c>
      <c r="BJ270" s="10" t="s">
        <v>46</v>
      </c>
      <c r="BK270" s="33">
        <f>ROUND(I270*H270,2)</f>
        <v>0</v>
      </c>
      <c r="BL270" s="10" t="s">
        <v>93</v>
      </c>
      <c r="BM270" s="115" t="s">
        <v>775</v>
      </c>
    </row>
    <row r="271" spans="2:65" s="1" customFormat="1" ht="185.25" x14ac:dyDescent="0.2">
      <c r="B271" s="17"/>
      <c r="D271" s="128" t="s">
        <v>137</v>
      </c>
      <c r="F271" s="135" t="s">
        <v>138</v>
      </c>
      <c r="I271" s="80"/>
      <c r="L271" s="17"/>
      <c r="M271" s="136"/>
      <c r="T271" s="23"/>
      <c r="AT271" s="10" t="s">
        <v>137</v>
      </c>
      <c r="AU271" s="10" t="s">
        <v>45</v>
      </c>
    </row>
    <row r="272" spans="2:65" s="1" customFormat="1" ht="55.5" customHeight="1" x14ac:dyDescent="0.2">
      <c r="B272" s="17"/>
      <c r="C272" s="104" t="s">
        <v>293</v>
      </c>
      <c r="D272" s="104" t="s">
        <v>91</v>
      </c>
      <c r="E272" s="105" t="s">
        <v>140</v>
      </c>
      <c r="F272" s="106" t="s">
        <v>141</v>
      </c>
      <c r="G272" s="107" t="s">
        <v>0</v>
      </c>
      <c r="H272" s="108">
        <v>0</v>
      </c>
      <c r="I272" s="109"/>
      <c r="J272" s="110">
        <f>ROUND(I272*H272,2)</f>
        <v>0</v>
      </c>
      <c r="K272" s="111"/>
      <c r="L272" s="17"/>
      <c r="M272" s="112" t="s">
        <v>0</v>
      </c>
      <c r="N272" s="78" t="s">
        <v>27</v>
      </c>
      <c r="P272" s="113">
        <f>O272*H272</f>
        <v>0</v>
      </c>
      <c r="Q272" s="113">
        <v>0</v>
      </c>
      <c r="R272" s="113">
        <f>Q272*H272</f>
        <v>0</v>
      </c>
      <c r="S272" s="113">
        <v>0</v>
      </c>
      <c r="T272" s="114">
        <f>S272*H272</f>
        <v>0</v>
      </c>
      <c r="AR272" s="115" t="s">
        <v>142</v>
      </c>
      <c r="AT272" s="115" t="s">
        <v>91</v>
      </c>
      <c r="AU272" s="115" t="s">
        <v>45</v>
      </c>
      <c r="AY272" s="10" t="s">
        <v>90</v>
      </c>
      <c r="BE272" s="33">
        <f>IF(N272="základná",J272,0)</f>
        <v>0</v>
      </c>
      <c r="BF272" s="33">
        <f>IF(N272="znížená",J272,0)</f>
        <v>0</v>
      </c>
      <c r="BG272" s="33">
        <f>IF(N272="zákl. prenesená",J272,0)</f>
        <v>0</v>
      </c>
      <c r="BH272" s="33">
        <f>IF(N272="zníž. prenesená",J272,0)</f>
        <v>0</v>
      </c>
      <c r="BI272" s="33">
        <f>IF(N272="nulová",J272,0)</f>
        <v>0</v>
      </c>
      <c r="BJ272" s="10" t="s">
        <v>46</v>
      </c>
      <c r="BK272" s="33">
        <f>ROUND(I272*H272,2)</f>
        <v>0</v>
      </c>
      <c r="BL272" s="10" t="s">
        <v>142</v>
      </c>
      <c r="BM272" s="115" t="s">
        <v>776</v>
      </c>
    </row>
    <row r="273" spans="2:65" s="1" customFormat="1" ht="29.25" x14ac:dyDescent="0.2">
      <c r="B273" s="17"/>
      <c r="D273" s="128" t="s">
        <v>137</v>
      </c>
      <c r="F273" s="135" t="s">
        <v>143</v>
      </c>
      <c r="I273" s="80"/>
      <c r="L273" s="17"/>
      <c r="M273" s="136"/>
      <c r="T273" s="23"/>
      <c r="AT273" s="10" t="s">
        <v>137</v>
      </c>
      <c r="AU273" s="10" t="s">
        <v>45</v>
      </c>
    </row>
    <row r="274" spans="2:65" s="1" customFormat="1" ht="49.15" customHeight="1" x14ac:dyDescent="0.2">
      <c r="B274" s="17"/>
      <c r="C274" s="104" t="s">
        <v>296</v>
      </c>
      <c r="D274" s="104" t="s">
        <v>91</v>
      </c>
      <c r="E274" s="105" t="s">
        <v>145</v>
      </c>
      <c r="F274" s="106" t="s">
        <v>146</v>
      </c>
      <c r="G274" s="107" t="s">
        <v>0</v>
      </c>
      <c r="H274" s="108">
        <v>0</v>
      </c>
      <c r="I274" s="109"/>
      <c r="J274" s="110">
        <f>ROUND(I274*H274,2)</f>
        <v>0</v>
      </c>
      <c r="K274" s="111"/>
      <c r="L274" s="17"/>
      <c r="M274" s="112" t="s">
        <v>0</v>
      </c>
      <c r="N274" s="78" t="s">
        <v>27</v>
      </c>
      <c r="P274" s="113">
        <f>O274*H274</f>
        <v>0</v>
      </c>
      <c r="Q274" s="113">
        <v>0</v>
      </c>
      <c r="R274" s="113">
        <f>Q274*H274</f>
        <v>0</v>
      </c>
      <c r="S274" s="113">
        <v>0</v>
      </c>
      <c r="T274" s="114">
        <f>S274*H274</f>
        <v>0</v>
      </c>
      <c r="AR274" s="115" t="s">
        <v>142</v>
      </c>
      <c r="AT274" s="115" t="s">
        <v>91</v>
      </c>
      <c r="AU274" s="115" t="s">
        <v>45</v>
      </c>
      <c r="AY274" s="10" t="s">
        <v>90</v>
      </c>
      <c r="BE274" s="33">
        <f>IF(N274="základná",J274,0)</f>
        <v>0</v>
      </c>
      <c r="BF274" s="33">
        <f>IF(N274="znížená",J274,0)</f>
        <v>0</v>
      </c>
      <c r="BG274" s="33">
        <f>IF(N274="zákl. prenesená",J274,0)</f>
        <v>0</v>
      </c>
      <c r="BH274" s="33">
        <f>IF(N274="zníž. prenesená",J274,0)</f>
        <v>0</v>
      </c>
      <c r="BI274" s="33">
        <f>IF(N274="nulová",J274,0)</f>
        <v>0</v>
      </c>
      <c r="BJ274" s="10" t="s">
        <v>46</v>
      </c>
      <c r="BK274" s="33">
        <f>ROUND(I274*H274,2)</f>
        <v>0</v>
      </c>
      <c r="BL274" s="10" t="s">
        <v>142</v>
      </c>
      <c r="BM274" s="115" t="s">
        <v>777</v>
      </c>
    </row>
    <row r="275" spans="2:65" s="1" customFormat="1" ht="49.9" customHeight="1" x14ac:dyDescent="0.2">
      <c r="B275" s="17"/>
      <c r="E275" s="95" t="s">
        <v>147</v>
      </c>
      <c r="F275" s="95" t="s">
        <v>148</v>
      </c>
      <c r="J275" s="76">
        <f t="shared" ref="J275:J280" si="5">BK275</f>
        <v>0</v>
      </c>
      <c r="L275" s="17"/>
      <c r="M275" s="136"/>
      <c r="T275" s="23"/>
      <c r="AT275" s="10" t="s">
        <v>43</v>
      </c>
      <c r="AU275" s="10" t="s">
        <v>44</v>
      </c>
      <c r="AY275" s="10" t="s">
        <v>149</v>
      </c>
      <c r="BK275" s="33">
        <f>SUM(BK276:BK280)</f>
        <v>0</v>
      </c>
    </row>
    <row r="276" spans="2:65" s="1" customFormat="1" ht="16.350000000000001" customHeight="1" x14ac:dyDescent="0.2">
      <c r="B276" s="17"/>
      <c r="C276" s="137" t="s">
        <v>0</v>
      </c>
      <c r="D276" s="137" t="s">
        <v>91</v>
      </c>
      <c r="E276" s="138" t="s">
        <v>0</v>
      </c>
      <c r="F276" s="139" t="s">
        <v>0</v>
      </c>
      <c r="G276" s="140" t="s">
        <v>0</v>
      </c>
      <c r="H276" s="141"/>
      <c r="I276" s="142"/>
      <c r="J276" s="143">
        <f t="shared" si="5"/>
        <v>0</v>
      </c>
      <c r="K276" s="111"/>
      <c r="L276" s="17"/>
      <c r="M276" s="144" t="s">
        <v>0</v>
      </c>
      <c r="N276" s="145" t="s">
        <v>27</v>
      </c>
      <c r="T276" s="23"/>
      <c r="AT276" s="10" t="s">
        <v>149</v>
      </c>
      <c r="AU276" s="10" t="s">
        <v>45</v>
      </c>
      <c r="AY276" s="10" t="s">
        <v>149</v>
      </c>
      <c r="BE276" s="33">
        <f>IF(N276="základná",J276,0)</f>
        <v>0</v>
      </c>
      <c r="BF276" s="33">
        <f>IF(N276="znížená",J276,0)</f>
        <v>0</v>
      </c>
      <c r="BG276" s="33">
        <f>IF(N276="zákl. prenesená",J276,0)</f>
        <v>0</v>
      </c>
      <c r="BH276" s="33">
        <f>IF(N276="zníž. prenesená",J276,0)</f>
        <v>0</v>
      </c>
      <c r="BI276" s="33">
        <f>IF(N276="nulová",J276,0)</f>
        <v>0</v>
      </c>
      <c r="BJ276" s="10" t="s">
        <v>46</v>
      </c>
      <c r="BK276" s="33">
        <f>I276*H276</f>
        <v>0</v>
      </c>
    </row>
    <row r="277" spans="2:65" s="1" customFormat="1" ht="16.350000000000001" customHeight="1" x14ac:dyDescent="0.2">
      <c r="B277" s="17"/>
      <c r="C277" s="137" t="s">
        <v>0</v>
      </c>
      <c r="D277" s="137" t="s">
        <v>91</v>
      </c>
      <c r="E277" s="138" t="s">
        <v>0</v>
      </c>
      <c r="F277" s="139" t="s">
        <v>0</v>
      </c>
      <c r="G277" s="140" t="s">
        <v>0</v>
      </c>
      <c r="H277" s="141"/>
      <c r="I277" s="142"/>
      <c r="J277" s="143">
        <f t="shared" si="5"/>
        <v>0</v>
      </c>
      <c r="K277" s="111"/>
      <c r="L277" s="17"/>
      <c r="M277" s="144" t="s">
        <v>0</v>
      </c>
      <c r="N277" s="145" t="s">
        <v>27</v>
      </c>
      <c r="T277" s="23"/>
      <c r="AT277" s="10" t="s">
        <v>149</v>
      </c>
      <c r="AU277" s="10" t="s">
        <v>45</v>
      </c>
      <c r="AY277" s="10" t="s">
        <v>149</v>
      </c>
      <c r="BE277" s="33">
        <f>IF(N277="základná",J277,0)</f>
        <v>0</v>
      </c>
      <c r="BF277" s="33">
        <f>IF(N277="znížená",J277,0)</f>
        <v>0</v>
      </c>
      <c r="BG277" s="33">
        <f>IF(N277="zákl. prenesená",J277,0)</f>
        <v>0</v>
      </c>
      <c r="BH277" s="33">
        <f>IF(N277="zníž. prenesená",J277,0)</f>
        <v>0</v>
      </c>
      <c r="BI277" s="33">
        <f>IF(N277="nulová",J277,0)</f>
        <v>0</v>
      </c>
      <c r="BJ277" s="10" t="s">
        <v>46</v>
      </c>
      <c r="BK277" s="33">
        <f>I277*H277</f>
        <v>0</v>
      </c>
    </row>
    <row r="278" spans="2:65" s="1" customFormat="1" ht="16.350000000000001" customHeight="1" x14ac:dyDescent="0.2">
      <c r="B278" s="17"/>
      <c r="C278" s="137" t="s">
        <v>0</v>
      </c>
      <c r="D278" s="137" t="s">
        <v>91</v>
      </c>
      <c r="E278" s="138" t="s">
        <v>0</v>
      </c>
      <c r="F278" s="139" t="s">
        <v>0</v>
      </c>
      <c r="G278" s="140" t="s">
        <v>0</v>
      </c>
      <c r="H278" s="141"/>
      <c r="I278" s="142"/>
      <c r="J278" s="143">
        <f t="shared" si="5"/>
        <v>0</v>
      </c>
      <c r="K278" s="111"/>
      <c r="L278" s="17"/>
      <c r="M278" s="144" t="s">
        <v>0</v>
      </c>
      <c r="N278" s="145" t="s">
        <v>27</v>
      </c>
      <c r="T278" s="23"/>
      <c r="AT278" s="10" t="s">
        <v>149</v>
      </c>
      <c r="AU278" s="10" t="s">
        <v>45</v>
      </c>
      <c r="AY278" s="10" t="s">
        <v>149</v>
      </c>
      <c r="BE278" s="33">
        <f>IF(N278="základná",J278,0)</f>
        <v>0</v>
      </c>
      <c r="BF278" s="33">
        <f>IF(N278="znížená",J278,0)</f>
        <v>0</v>
      </c>
      <c r="BG278" s="33">
        <f>IF(N278="zákl. prenesená",J278,0)</f>
        <v>0</v>
      </c>
      <c r="BH278" s="33">
        <f>IF(N278="zníž. prenesená",J278,0)</f>
        <v>0</v>
      </c>
      <c r="BI278" s="33">
        <f>IF(N278="nulová",J278,0)</f>
        <v>0</v>
      </c>
      <c r="BJ278" s="10" t="s">
        <v>46</v>
      </c>
      <c r="BK278" s="33">
        <f>I278*H278</f>
        <v>0</v>
      </c>
    </row>
    <row r="279" spans="2:65" s="1" customFormat="1" ht="16.350000000000001" customHeight="1" x14ac:dyDescent="0.2">
      <c r="B279" s="17"/>
      <c r="C279" s="137" t="s">
        <v>0</v>
      </c>
      <c r="D279" s="137" t="s">
        <v>91</v>
      </c>
      <c r="E279" s="138" t="s">
        <v>0</v>
      </c>
      <c r="F279" s="139" t="s">
        <v>0</v>
      </c>
      <c r="G279" s="140" t="s">
        <v>0</v>
      </c>
      <c r="H279" s="141"/>
      <c r="I279" s="142"/>
      <c r="J279" s="143">
        <f t="shared" si="5"/>
        <v>0</v>
      </c>
      <c r="K279" s="111"/>
      <c r="L279" s="17"/>
      <c r="M279" s="144" t="s">
        <v>0</v>
      </c>
      <c r="N279" s="145" t="s">
        <v>27</v>
      </c>
      <c r="T279" s="23"/>
      <c r="AT279" s="10" t="s">
        <v>149</v>
      </c>
      <c r="AU279" s="10" t="s">
        <v>45</v>
      </c>
      <c r="AY279" s="10" t="s">
        <v>149</v>
      </c>
      <c r="BE279" s="33">
        <f>IF(N279="základná",J279,0)</f>
        <v>0</v>
      </c>
      <c r="BF279" s="33">
        <f>IF(N279="znížená",J279,0)</f>
        <v>0</v>
      </c>
      <c r="BG279" s="33">
        <f>IF(N279="zákl. prenesená",J279,0)</f>
        <v>0</v>
      </c>
      <c r="BH279" s="33">
        <f>IF(N279="zníž. prenesená",J279,0)</f>
        <v>0</v>
      </c>
      <c r="BI279" s="33">
        <f>IF(N279="nulová",J279,0)</f>
        <v>0</v>
      </c>
      <c r="BJ279" s="10" t="s">
        <v>46</v>
      </c>
      <c r="BK279" s="33">
        <f>I279*H279</f>
        <v>0</v>
      </c>
    </row>
    <row r="280" spans="2:65" s="1" customFormat="1" ht="16.350000000000001" customHeight="1" x14ac:dyDescent="0.2">
      <c r="B280" s="17"/>
      <c r="C280" s="137" t="s">
        <v>0</v>
      </c>
      <c r="D280" s="137" t="s">
        <v>91</v>
      </c>
      <c r="E280" s="138" t="s">
        <v>0</v>
      </c>
      <c r="F280" s="139" t="s">
        <v>0</v>
      </c>
      <c r="G280" s="140" t="s">
        <v>0</v>
      </c>
      <c r="H280" s="141"/>
      <c r="I280" s="142"/>
      <c r="J280" s="143">
        <f t="shared" si="5"/>
        <v>0</v>
      </c>
      <c r="K280" s="111"/>
      <c r="L280" s="17"/>
      <c r="M280" s="144" t="s">
        <v>0</v>
      </c>
      <c r="N280" s="145" t="s">
        <v>27</v>
      </c>
      <c r="O280" s="146"/>
      <c r="P280" s="146"/>
      <c r="Q280" s="146"/>
      <c r="R280" s="146"/>
      <c r="S280" s="146"/>
      <c r="T280" s="147"/>
      <c r="AT280" s="10" t="s">
        <v>149</v>
      </c>
      <c r="AU280" s="10" t="s">
        <v>45</v>
      </c>
      <c r="AY280" s="10" t="s">
        <v>149</v>
      </c>
      <c r="BE280" s="33">
        <f>IF(N280="základná",J280,0)</f>
        <v>0</v>
      </c>
      <c r="BF280" s="33">
        <f>IF(N280="znížená",J280,0)</f>
        <v>0</v>
      </c>
      <c r="BG280" s="33">
        <f>IF(N280="zákl. prenesená",J280,0)</f>
        <v>0</v>
      </c>
      <c r="BH280" s="33">
        <f>IF(N280="zníž. prenesená",J280,0)</f>
        <v>0</v>
      </c>
      <c r="BI280" s="33">
        <f>IF(N280="nulová",J280,0)</f>
        <v>0</v>
      </c>
      <c r="BJ280" s="10" t="s">
        <v>46</v>
      </c>
      <c r="BK280" s="33">
        <f>I280*H280</f>
        <v>0</v>
      </c>
    </row>
    <row r="281" spans="2:65" s="1" customFormat="1" ht="6.95" customHeight="1" x14ac:dyDescent="0.2">
      <c r="B281" s="18"/>
      <c r="C281" s="19"/>
      <c r="D281" s="19"/>
      <c r="E281" s="19"/>
      <c r="F281" s="19"/>
      <c r="G281" s="19"/>
      <c r="H281" s="19"/>
      <c r="I281" s="19"/>
      <c r="J281" s="19"/>
      <c r="K281" s="19"/>
      <c r="L281" s="17"/>
    </row>
  </sheetData>
  <sheetProtection algorithmName="SHA-512" hashValue="xolAUzHED+Q3wp9fRI6K7AmAH/2i/+JcOax0XAcHQYbBQehb83kM08Wk+aT+FjfmyoFrQCv4dcLN6ONI+XDgWg==" saltValue="mfKQSrnTxmMexSa+gm4+23A1WxZenpN6t7exhWUcc0LB1HLK5khS5Im9FNQ0XW+57vZ9NsEE73KYRMPzlIoi0A==" spinCount="100000" sheet="1" objects="1" scenarios="1" formatColumns="0" formatRows="0" autoFilter="0"/>
  <autoFilter ref="C140:K280" xr:uid="{00000000-0009-0000-0000-000004000000}"/>
  <mergeCells count="14">
    <mergeCell ref="D119:F119"/>
    <mergeCell ref="E131:H131"/>
    <mergeCell ref="E133:H133"/>
    <mergeCell ref="L2:V2"/>
    <mergeCell ref="E87:H87"/>
    <mergeCell ref="D115:F115"/>
    <mergeCell ref="D116:F116"/>
    <mergeCell ref="D117:F117"/>
    <mergeCell ref="D118:F118"/>
    <mergeCell ref="E7:H7"/>
    <mergeCell ref="E9:H9"/>
    <mergeCell ref="E18:H18"/>
    <mergeCell ref="E27:H27"/>
    <mergeCell ref="E85:H85"/>
  </mergeCells>
  <dataValidations count="2">
    <dataValidation type="list" allowBlank="1" showInputMessage="1" showErrorMessage="1" error="Povolené sú hodnoty K, M." sqref="D276:D281" xr:uid="{00000000-0002-0000-0400-000000000000}">
      <formula1>"K, M"</formula1>
    </dataValidation>
    <dataValidation type="list" allowBlank="1" showInputMessage="1" showErrorMessage="1" error="Povolené sú hodnoty základná, znížená, nulová." sqref="N276:N281" xr:uid="{00000000-0002-0000-0400-000001000000}">
      <formula1>"základná, znížená, nulová"</formula1>
    </dataValidation>
  </dataValidation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10</vt:i4>
      </vt:variant>
    </vt:vector>
  </HeadingPairs>
  <TitlesOfParts>
    <vt:vector size="15" baseType="lpstr">
      <vt:lpstr>05 - Strecha 7 hala - spo...</vt:lpstr>
      <vt:lpstr>06 - Strecha 7 hala - hla...</vt:lpstr>
      <vt:lpstr>07 - Strecha 7 hala -  st...</vt:lpstr>
      <vt:lpstr>08 - Strecha 7 hala -  fo...</vt:lpstr>
      <vt:lpstr>09 - Strecha 7 hala - opr...</vt:lpstr>
      <vt:lpstr>'05 - Strecha 7 hala - spo...'!Názvy_tlače</vt:lpstr>
      <vt:lpstr>'06 - Strecha 7 hala - hla...'!Názvy_tlače</vt:lpstr>
      <vt:lpstr>'07 - Strecha 7 hala -  st...'!Názvy_tlače</vt:lpstr>
      <vt:lpstr>'08 - Strecha 7 hala -  fo...'!Názvy_tlače</vt:lpstr>
      <vt:lpstr>'09 - Strecha 7 hala - opr...'!Názvy_tlače</vt:lpstr>
      <vt:lpstr>'05 - Strecha 7 hala - spo...'!Oblasť_tlače</vt:lpstr>
      <vt:lpstr>'06 - Strecha 7 hala - hla...'!Oblasť_tlače</vt:lpstr>
      <vt:lpstr>'07 - Strecha 7 hala -  st...'!Oblasť_tlače</vt:lpstr>
      <vt:lpstr>'08 - Strecha 7 hala -  fo...'!Oblasť_tlače</vt:lpstr>
      <vt:lpstr>'09 - Strecha 7 hala - opr...'!Oblasť_tlače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DESKTOP-9G0H08V\HP</dc:creator>
  <cp:lastModifiedBy>Cencerová Lucia</cp:lastModifiedBy>
  <dcterms:created xsi:type="dcterms:W3CDTF">2024-05-30T15:02:32Z</dcterms:created>
  <dcterms:modified xsi:type="dcterms:W3CDTF">2024-08-30T06:36:22Z</dcterms:modified>
</cp:coreProperties>
</file>